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8000" windowHeight="11820" tabRatio="877" firstSheet="3" activeTab="11"/>
  </bookViews>
  <sheets>
    <sheet name="Приложение 1" sheetId="1" r:id="rId1"/>
    <sheet name="Приложение 2" sheetId="5" r:id="rId2"/>
    <sheet name="Приложение 3" sheetId="8" r:id="rId3"/>
    <sheet name="Приложение 4" sheetId="3" r:id="rId4"/>
    <sheet name="Приложение 5" sheetId="9" r:id="rId5"/>
    <sheet name="Приложение 6" sheetId="14" r:id="rId6"/>
    <sheet name="Приложение 7" sheetId="15" r:id="rId7"/>
    <sheet name="Приложение 8" sheetId="12" r:id="rId8"/>
    <sheet name="Приложение 9" sheetId="16" r:id="rId9"/>
    <sheet name="ПРИЛ УДАЛИТЬ" sheetId="6" state="hidden" r:id="rId10"/>
    <sheet name="Приложение 10" sheetId="17" r:id="rId11"/>
    <sheet name="Приложение 11" sheetId="13" r:id="rId12"/>
    <sheet name="Лист2" sheetId="19" r:id="rId13"/>
    <sheet name="Лист1" sheetId="18" r:id="rId14"/>
  </sheets>
  <definedNames>
    <definedName name="OLE_LINK1" localSheetId="4">'Приложение 5'!$A$66</definedName>
    <definedName name="OLE_LINK1" localSheetId="5">'Приложение 6'!$A$68</definedName>
    <definedName name="_xlnm.Print_Area" localSheetId="0">'Приложение 1'!$A$1:$C$30</definedName>
  </definedNames>
  <calcPr calcId="124519"/>
</workbook>
</file>

<file path=xl/calcChain.xml><?xml version="1.0" encoding="utf-8"?>
<calcChain xmlns="http://schemas.openxmlformats.org/spreadsheetml/2006/main">
  <c r="D72" i="9"/>
  <c r="D161" l="1"/>
  <c r="D162"/>
  <c r="D88"/>
  <c r="D73"/>
  <c r="D48"/>
  <c r="D81"/>
  <c r="C31" i="8" l="1"/>
  <c r="D67" i="9"/>
  <c r="D68"/>
  <c r="D44"/>
  <c r="D40"/>
  <c r="M34" i="16"/>
  <c r="K34"/>
  <c r="I25"/>
  <c r="E143" i="14"/>
  <c r="D143"/>
  <c r="D95"/>
  <c r="E95"/>
  <c r="D152" i="9"/>
  <c r="D55"/>
  <c r="G10" i="15"/>
  <c r="D127" i="9"/>
  <c r="E31" i="8" l="1"/>
  <c r="D31"/>
  <c r="M27" i="16"/>
  <c r="K27"/>
  <c r="H54" i="12" l="1"/>
  <c r="G54"/>
  <c r="G72" i="15" l="1"/>
  <c r="G62"/>
  <c r="E140" i="14"/>
  <c r="E138"/>
  <c r="E136"/>
  <c r="E133"/>
  <c r="E132" s="1"/>
  <c r="E130"/>
  <c r="E129" s="1"/>
  <c r="E125"/>
  <c r="E124" s="1"/>
  <c r="E121"/>
  <c r="E120" s="1"/>
  <c r="E119" s="1"/>
  <c r="D140"/>
  <c r="D138"/>
  <c r="D136"/>
  <c r="D133"/>
  <c r="D132" s="1"/>
  <c r="D130"/>
  <c r="D129" s="1"/>
  <c r="D125"/>
  <c r="D124" s="1"/>
  <c r="D121"/>
  <c r="D120" s="1"/>
  <c r="D119" s="1"/>
  <c r="I27" i="16"/>
  <c r="D134" i="9"/>
  <c r="D133" s="1"/>
  <c r="D139"/>
  <c r="D138" s="1"/>
  <c r="D142"/>
  <c r="D141" s="1"/>
  <c r="D145"/>
  <c r="D147"/>
  <c r="D149"/>
  <c r="D87"/>
  <c r="I13" i="16"/>
  <c r="E67" i="14"/>
  <c r="E66" s="1"/>
  <c r="D109" i="9"/>
  <c r="E94" i="14"/>
  <c r="M13" i="16"/>
  <c r="K13"/>
  <c r="E14" i="14"/>
  <c r="G10" i="12"/>
  <c r="G64"/>
  <c r="D95" i="9"/>
  <c r="D80"/>
  <c r="D126"/>
  <c r="D125" s="1"/>
  <c r="D118"/>
  <c r="D116"/>
  <c r="E43" i="8"/>
  <c r="E42" s="1"/>
  <c r="D43"/>
  <c r="D42" s="1"/>
  <c r="E74" i="14"/>
  <c r="D74"/>
  <c r="E73"/>
  <c r="H64" i="12"/>
  <c r="E91" i="14"/>
  <c r="E90" s="1"/>
  <c r="D91"/>
  <c r="D90" s="1"/>
  <c r="D152"/>
  <c r="D151" s="1"/>
  <c r="E117"/>
  <c r="E116" s="1"/>
  <c r="E115" s="1"/>
  <c r="D117"/>
  <c r="D116" s="1"/>
  <c r="D115" s="1"/>
  <c r="D65" i="9"/>
  <c r="D64" s="1"/>
  <c r="D123"/>
  <c r="D122" s="1"/>
  <c r="D121" s="1"/>
  <c r="D91"/>
  <c r="D90" s="1"/>
  <c r="M22" i="16"/>
  <c r="K22"/>
  <c r="I22"/>
  <c r="I34"/>
  <c r="M32"/>
  <c r="K32"/>
  <c r="I32"/>
  <c r="M25"/>
  <c r="K25"/>
  <c r="M20"/>
  <c r="K20"/>
  <c r="I20"/>
  <c r="E152" i="14"/>
  <c r="E151" s="1"/>
  <c r="E148"/>
  <c r="E147" s="1"/>
  <c r="E142" s="1"/>
  <c r="E113"/>
  <c r="E112" s="1"/>
  <c r="E111" s="1"/>
  <c r="E107"/>
  <c r="E106" s="1"/>
  <c r="E88"/>
  <c r="E87" s="1"/>
  <c r="E81"/>
  <c r="E80" s="1"/>
  <c r="E70"/>
  <c r="E69" s="1"/>
  <c r="H10" i="12"/>
  <c r="E62" i="14"/>
  <c r="E63"/>
  <c r="D63"/>
  <c r="D62"/>
  <c r="E50"/>
  <c r="E51"/>
  <c r="E56"/>
  <c r="E55" s="1"/>
  <c r="E57"/>
  <c r="E45"/>
  <c r="E46"/>
  <c r="D46"/>
  <c r="E40"/>
  <c r="E41"/>
  <c r="E35"/>
  <c r="E36"/>
  <c r="E31"/>
  <c r="E32"/>
  <c r="E26"/>
  <c r="E25" s="1"/>
  <c r="E27"/>
  <c r="E22"/>
  <c r="E23"/>
  <c r="E19"/>
  <c r="E20"/>
  <c r="E15"/>
  <c r="E12"/>
  <c r="E16" i="8"/>
  <c r="D148" i="14"/>
  <c r="D147" s="1"/>
  <c r="D142" s="1"/>
  <c r="D113"/>
  <c r="D112" s="1"/>
  <c r="D111" s="1"/>
  <c r="D107"/>
  <c r="D106" s="1"/>
  <c r="D94"/>
  <c r="D88"/>
  <c r="D87"/>
  <c r="D81"/>
  <c r="D80" s="1"/>
  <c r="D73"/>
  <c r="D70"/>
  <c r="D69"/>
  <c r="D67"/>
  <c r="D66" s="1"/>
  <c r="D57"/>
  <c r="D56"/>
  <c r="D55" s="1"/>
  <c r="D51"/>
  <c r="D50"/>
  <c r="D45"/>
  <c r="D41"/>
  <c r="D40"/>
  <c r="D36"/>
  <c r="D35"/>
  <c r="D32"/>
  <c r="D31"/>
  <c r="D27"/>
  <c r="D26"/>
  <c r="D25" s="1"/>
  <c r="D23"/>
  <c r="D22"/>
  <c r="D20"/>
  <c r="D19"/>
  <c r="D15"/>
  <c r="D14"/>
  <c r="D12"/>
  <c r="D11"/>
  <c r="E28" i="8"/>
  <c r="D28"/>
  <c r="E23"/>
  <c r="D23"/>
  <c r="E19"/>
  <c r="D19"/>
  <c r="D16"/>
  <c r="E12"/>
  <c r="D12"/>
  <c r="C28"/>
  <c r="D158" i="9"/>
  <c r="D157" s="1"/>
  <c r="D114"/>
  <c r="D61"/>
  <c r="D54"/>
  <c r="D53" s="1"/>
  <c r="D35"/>
  <c r="D34"/>
  <c r="D39"/>
  <c r="D43"/>
  <c r="D47"/>
  <c r="D31"/>
  <c r="D26"/>
  <c r="D22"/>
  <c r="D14"/>
  <c r="D19"/>
  <c r="C16" i="8"/>
  <c r="C12"/>
  <c r="C19"/>
  <c r="C23"/>
  <c r="C43"/>
  <c r="C42" s="1"/>
  <c r="D60" i="9"/>
  <c r="D94"/>
  <c r="D108"/>
  <c r="D30"/>
  <c r="D25"/>
  <c r="D21"/>
  <c r="D18"/>
  <c r="D13"/>
  <c r="D11"/>
  <c r="D10" s="1"/>
  <c r="E11" i="14"/>
  <c r="E10" s="1"/>
  <c r="H78" i="12" l="1"/>
  <c r="D93" i="9"/>
  <c r="G78" i="12"/>
  <c r="E135" i="14"/>
  <c r="E123" s="1"/>
  <c r="D135"/>
  <c r="D123" s="1"/>
  <c r="D61"/>
  <c r="D144" i="9"/>
  <c r="D151"/>
  <c r="D10" i="14"/>
  <c r="G88" i="15"/>
  <c r="D93" i="14"/>
  <c r="E93"/>
  <c r="E11" i="8"/>
  <c r="D11"/>
  <c r="D55" s="1"/>
  <c r="D113" i="9"/>
  <c r="D112" s="1"/>
  <c r="D33"/>
  <c r="M36" i="16"/>
  <c r="K36"/>
  <c r="E61" i="14"/>
  <c r="E34"/>
  <c r="E72"/>
  <c r="D72"/>
  <c r="D34"/>
  <c r="D24" i="9"/>
  <c r="E55" i="8"/>
  <c r="C11"/>
  <c r="C55" s="1"/>
  <c r="D59" i="9"/>
  <c r="I36" i="16"/>
  <c r="D9" i="9"/>
  <c r="D71"/>
  <c r="E154" i="14" l="1"/>
  <c r="D154"/>
  <c r="D132" i="9"/>
  <c r="D164" s="1"/>
</calcChain>
</file>

<file path=xl/sharedStrings.xml><?xml version="1.0" encoding="utf-8"?>
<sst xmlns="http://schemas.openxmlformats.org/spreadsheetml/2006/main" count="1553" uniqueCount="687">
  <si>
    <t xml:space="preserve">                                                                                       ( в процентах)</t>
  </si>
  <si>
    <t>Муниципальное образование</t>
  </si>
  <si>
    <t xml:space="preserve">Дифференцированный норматив </t>
  </si>
  <si>
    <t>Колобовское городское поселение</t>
  </si>
  <si>
    <t xml:space="preserve"> городского поселения</t>
  </si>
  <si>
    <t>Программа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</si>
  <si>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</si>
  <si>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</si>
  <si>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Привлечение</t>
  </si>
  <si>
    <t>Наименование</t>
  </si>
  <si>
    <t>Вид долгового обязательства</t>
  </si>
  <si>
    <t>Муниципальное казённое учреждение «Культурно-досуговый центр Колобовского городского поселения»</t>
  </si>
  <si>
    <t>Подпрограмма «Обеспечение мероприятий по содержанию и ремонту памятников и обелисков, содержание кладбищ»</t>
  </si>
  <si>
    <t>Подпрограмма «Организация благоустройства и озеленения территории поселения»</t>
  </si>
  <si>
    <t>Муниципальная программа «Развитие культуры и спорта на территории Колобовского городского поселения»</t>
  </si>
  <si>
    <t>Подпрограмма «Обеспечение деятельности, сохранение и развитие учреждений культуры на территории Колобовского городского поселения»</t>
  </si>
  <si>
    <t>182 1 06 01030 13 0000 110</t>
  </si>
  <si>
    <t>Налог на имущество физических лиц, взимаемый по ставкам, применяемым 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</si>
  <si>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</si>
  <si>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</si>
  <si>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</si>
  <si>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</si>
  <si>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 от  сдачи  в  аренду  имущества,  находящегося  в   оперативном управлении   органов   управления городских поселений  и   созданных ими учреждений  ( за исключением имущества  муниципальных бюджетных и автономных учреждений)     </t>
  </si>
  <si>
    <t>933 1 11 05035 13 0000 120</t>
  </si>
  <si>
    <t>Прочие доходы от оказания платных услуг (работ) получателями средств бюджетов городских поселений</t>
  </si>
  <si>
    <t>933 1 13 01995 13 0000 130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</si>
  <si>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</si>
  <si>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933 111 09045 13 0000 120</t>
  </si>
  <si>
    <t>Прочие субсидии бюджетам городских поселений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</si>
  <si>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</si>
  <si>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</si>
  <si>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доходы от оказания платных услуг(работ) получателями средств бюджетов городских поселений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</si>
  <si>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</si>
  <si>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</si>
  <si>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</si>
  <si>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93301050201130000510</t>
  </si>
  <si>
    <t>Иные непрограммные направления деятельности органов местного самоуправления Колобовского городского поселения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</si>
  <si>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</si>
  <si>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</si>
  <si>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</si>
  <si>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</si>
  <si>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Подпрограмма «Обеспечение безопасности дорожного движения»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</si>
  <si>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</si>
  <si>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Осуществление поддержки в постоянной готовности сил и средств к реагированию на ЧС на объектах, расположенных на территории Колобовского городского поселения (Закупка товаров, работ и услуг для государственных (муниципальных) нужд)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</si>
  <si>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</si>
  <si>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Выполнение работ по ремонту пирсов и подъездных путей к пожарным водоемам (Закупка товаров, работ и услуг для государственных (муниципальных) нужд)</t>
  </si>
  <si>
    <t xml:space="preserve"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</t>
  </si>
  <si>
    <t>Обеспечение безопасности дорожного движения(Закупка товаров, работ и услуг для государственных (муниципальных) нужд</t>
  </si>
  <si>
    <t>Организация и проведение мероприятий по профилактике терроризма и экстримизма (Закупка товаров, работ и услуг для государственных (муниципальных) нужд</t>
  </si>
  <si>
    <t>Разработка сметной документации на ремонтные работы дорожной сети в границах  населенных пунктов поселения(Закупка товаров, работ и услуг для государственных (муниципальных) нужд</t>
  </si>
  <si>
    <t>933 1 11 05025 13 0000 120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</si>
  <si>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</si>
  <si>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Сумма ( руб)</t>
  </si>
  <si>
    <t>Сумма, руб.</t>
  </si>
  <si>
    <t>Сумма,  руб.</t>
  </si>
  <si>
    <t>8</t>
  </si>
  <si>
    <t>Содержание и ремонт автомобильных дорог, мостов и переходов   в границах  населенных пунктов поселения(Закупка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</si>
  <si>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</si>
  <si>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Обеспечение выполнения работ по ремонту и содержанию  муниципального имущества (Закупка товаров, работ и услуг для государственных (муниципальных) нужд</t>
  </si>
  <si>
    <t>Взносы на капитальный ремонт общего имущества в многоквартирных домах(Закупка товаров, работ и услуг для государственных (муниципальных) нужд</t>
  </si>
  <si>
    <t>Обеспечение выполнения  работ по ремонту печей и замене оконных блоков и дверей в муниципальном жилом фонде поселения (Закупка товаров, работ и услуг для государственных (муниципальных) нужд</t>
  </si>
  <si>
    <t>Установка и замена бытовых приборов учета газа и воды, газового оборудования в муниципальном жилом фонде(Закупка товаров, работ и услуг для государственных (муниципальных) нужд</t>
  </si>
  <si>
    <t>Обеспечение ремонта и реконструкции источника водоснабжения населения и соц. сферы п. Колобово(Закупка товаров, работ и услуг для государственных (муниципальных) нужд</t>
  </si>
  <si>
    <t>Субсидии юридическим лицам на подготовку к зиме объектов коммунальной инфраструктуры (Иные бюджетные ассигнования)</t>
  </si>
  <si>
    <t>Техническая инвентаризация объектов муниципальной собственности и культурного наследия (Закупка товаров, работ и услуг для государственных (муниципальных) нужд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</si>
  <si>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</si>
  <si>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</si>
  <si>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</si>
  <si>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</si>
  <si>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>Содержание и ремонт памятников, обелисков, мест захоронения (Закупка товаров, работ и услуг для государственных (муниципальных) нужд</t>
  </si>
  <si>
    <t>Прочие мероприятия по благоустройству и озеленению территории Колобовского городского поселения (Закупка товаров, работ и услуг для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</si>
  <si>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</t>
  </si>
  <si>
    <t>Субсидии на оказание социально-значимых бытовых услуг субъектами малого предпринимательства (Иные бюджетные ассигнования)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</si>
  <si>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</si>
  <si>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</si>
  <si>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  <charset val="204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(Иные бюджетные ассигнования)</t>
    </r>
  </si>
  <si>
    <t>0710100530</t>
  </si>
  <si>
    <t>0710100630</t>
  </si>
  <si>
    <t>933</t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</si>
  <si>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</si>
  <si>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t>0710100550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</si>
  <si>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</si>
  <si>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0710100560</t>
  </si>
  <si>
    <t>0710100570</t>
  </si>
  <si>
    <t>Обеспечение подготовки, переподготовки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</si>
  <si>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0720100580</t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</si>
  <si>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</si>
  <si>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</si>
  <si>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3290051180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</si>
  <si>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</si>
  <si>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</si>
  <si>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</si>
  <si>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300</t>
  </si>
  <si>
    <t>Поддержка в постоянной готовности сил и средств к реагированию на ЧС на объектах, расположенных на территории Колобовского городского поселения  (Закупка товаров, работ и услуг для государственных (муниципальных) нужд)</t>
  </si>
  <si>
    <t>0110100090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</si>
  <si>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</si>
  <si>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0120100100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</si>
  <si>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</si>
  <si>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деятельности(предоставление субсидии некоммерческим организациям)</t>
  </si>
  <si>
    <t>0120160090</t>
  </si>
  <si>
    <t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нужд )</t>
  </si>
  <si>
    <t>0130100120</t>
  </si>
  <si>
    <r>
      <t xml:space="preserve">Организация и проведение мероприятий по профилактике терроризма и экстримизма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</t>
    </r>
  </si>
  <si>
    <t>0140100130</t>
  </si>
  <si>
    <t>Содержание и ремонт автомобильных дорог, мостов и переходов в границах населенных пунктов поселения (Закупка товаров, работ и услуг для государственных (муниципальных) нужд</t>
  </si>
  <si>
    <t>0210100140</t>
  </si>
  <si>
    <t>Разработка сметной документации на ремонтные работыдорожной сети вграницахнаселенныхпунктов поселения (Закупка товаров, работ и услуг для государственных (муниципальных) нужд)</t>
  </si>
  <si>
    <t>0210100150</t>
  </si>
  <si>
    <t>Обеспечение безопасности дорожного движения (Закупка товаров, работ и услуг для государственных (муниципальных) нужд)</t>
  </si>
  <si>
    <t>0220100160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</si>
  <si>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</si>
  <si>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</si>
  <si>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933  2 02 00000 00 0000 000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</si>
  <si>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</si>
  <si>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</si>
  <si>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</si>
  <si>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227.1 и 228 Налогового кодекса Российской Федерации      </t>
  </si>
  <si>
    <t>Целевая статья</t>
  </si>
  <si>
    <t>Сумма, тыс. руб.</t>
  </si>
  <si>
    <t>Подпрограмма «Содержание и ремонт муниципального имущества»</t>
  </si>
  <si>
    <t>Подпрограмма «Обеспечение энергосбережения и энергетической эффективности в Колобовском городском поселении»</t>
  </si>
  <si>
    <t>Приложение № 1</t>
  </si>
  <si>
    <t>городского поселения</t>
  </si>
  <si>
    <t>(в процентах)</t>
  </si>
  <si>
    <t>Наименование дохода</t>
  </si>
  <si>
    <t>Нормативы распределения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</si>
  <si>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</si>
  <si>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имущества ((кроме акций и иных форм участия в капитале), находящегося в муниципальной собственности, за исключением имущества бюджетных и автономных учреждений, а также имущества муниципальных унитарных предприятий, в том числе казенных</t>
  </si>
  <si>
    <t>1821 01 02010 01 0000 110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</si>
  <si>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</si>
  <si>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</si>
  <si>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</si>
  <si>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</si>
  <si>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</si>
  <si>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182 1 05 03020 01 0000 110</t>
  </si>
  <si>
    <t>Управление Федерального казначейства по Ивановской области</t>
  </si>
  <si>
    <t>800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</si>
  <si>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</si>
  <si>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Подпрограмма «Организация и обеспечение уличного освещения на территории Колобовского городского поселения»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</si>
  <si>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</si>
  <si>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</si>
  <si>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</si>
  <si>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</si>
  <si>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</si>
  <si>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Уменьшение прочих остатков денежных средств бюджетов</t>
  </si>
  <si>
    <t>к решению Совета Колобовского</t>
  </si>
  <si>
    <t>Подпрограмма «Обеспечение информационно-библиотечного обслуживания населения»</t>
  </si>
  <si>
    <t>Подпрограмма «Развитие физической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</si>
  <si>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</si>
  <si>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Подпрограмма «Обеспечение деятельности органов местного самоуправления Колобовского городского поселения»</t>
  </si>
  <si>
    <t>Подпрограмма «Развитие муниципальной службы»</t>
  </si>
  <si>
    <r>
      <t>Доходы бюджета Колобовского городского поселения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по кодам классификации доходов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бюджетов</t>
    </r>
  </si>
  <si>
    <t>Наименование главного администратора доходов местного бюджета, кода доходов местного бюджета</t>
  </si>
  <si>
    <t>Доходы</t>
  </si>
  <si>
    <t>182 1 01 00000 00 0000 000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</si>
  <si>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</si>
  <si>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</si>
  <si>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182 1 05 00000 00 0000 000</t>
  </si>
  <si>
    <t>Налоги на совокупный доход</t>
  </si>
  <si>
    <t>Единый сельскохозяйственный налог (за налоговые  периоды, истекшие до 01 января 2011 года)</t>
  </si>
  <si>
    <t>182 1 06 00000 00 0000 000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</si>
  <si>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Колобовского городского поселения»</t>
  </si>
  <si>
    <t>Приложение №2</t>
  </si>
  <si>
    <t>Резервный фонд</t>
  </si>
  <si>
    <r>
      <t xml:space="preserve">06 1 01 </t>
    </r>
    <r>
      <rPr>
        <sz val="12"/>
        <rFont val="Times New Roman"/>
        <family val="1"/>
        <charset val="204"/>
      </rPr>
      <t>80340</t>
    </r>
  </si>
  <si>
    <r>
      <t xml:space="preserve">03 2 01 </t>
    </r>
    <r>
      <rPr>
        <sz val="12"/>
        <rFont val="Times New Roman"/>
        <family val="1"/>
        <charset val="204"/>
      </rPr>
      <t xml:space="preserve">50820 </t>
    </r>
  </si>
  <si>
    <t>Обеспечение функций 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</si>
  <si>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главы поселения </t>
  </si>
  <si>
    <t>Администрация Шуйского муниципального района</t>
  </si>
  <si>
    <t xml:space="preserve">01 2 00 00000 </t>
  </si>
  <si>
    <t>05 2 01 00000</t>
  </si>
  <si>
    <t>06 2 01 80340</t>
  </si>
  <si>
    <t>08  1 01 60110</t>
  </si>
  <si>
    <t xml:space="preserve">32 9  00 00000 </t>
  </si>
  <si>
    <t>3190000660</t>
  </si>
  <si>
    <t>31 9 00 00660</t>
  </si>
  <si>
    <t>0120100110</t>
  </si>
  <si>
    <t>0410100200</t>
  </si>
  <si>
    <t>0510100220</t>
  </si>
  <si>
    <t>0600000000</t>
  </si>
  <si>
    <t>100</t>
  </si>
  <si>
    <t>0610180340</t>
  </si>
  <si>
    <t>0630100260</t>
  </si>
  <si>
    <t>11</t>
  </si>
  <si>
    <t>0720100590</t>
  </si>
  <si>
    <t>Обеспечение  мероприятий по переселению граждан из аварийного жилищного фонда.В том числе переселение граждан из аварийного жилищного фонда  с учетом необходимости развития малоэтажного жилищного строительства (Иные бюджетные ассигнования)</t>
  </si>
  <si>
    <t>Обеспечение мероприятий по переселению граждан из аварийного жилищного фонда.В том числе переселение граждан с учетом необходимости развития  малоэтажного жилищного строительства  (Иные бюджетные ассигнования)</t>
  </si>
  <si>
    <t xml:space="preserve">03 1  01 09602 </t>
  </si>
  <si>
    <t xml:space="preserve">03 1 01 09502 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</si>
  <si>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жилищного строительства   (Иные бюжетные ассигнования)</t>
  </si>
  <si>
    <t>900 1 11 05013 13 0000 120</t>
  </si>
  <si>
    <t>900 114 06013 13 0000 430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</si>
  <si>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</si>
  <si>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Обеспечение подготовки, переподготовки, обучения и повышения квалификации  муниципальных служащих и специалистов  </t>
  </si>
  <si>
    <t>072 01 00580</t>
  </si>
  <si>
    <t>13</t>
  </si>
  <si>
    <t>03 1 01 К9602</t>
  </si>
  <si>
    <t>Налоги на имущество</t>
  </si>
  <si>
    <t>Приложение № 9 к решению Совета Колобовского городского поселения от___.12.2017 № __</t>
  </si>
  <si>
    <t>Информационно-программное  и правовое обеспечение деятельности поселения</t>
  </si>
  <si>
    <t>Информационнопрограммное и правовое обеспечение деятельности поселения(Закупка товаров, работ и услуг для государственных (муниципальных) нужд)</t>
  </si>
  <si>
    <t>Информационно-пррограммное и правовое обеспечение деятельности поселения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</si>
  <si>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</si>
  <si>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</si>
  <si>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</si>
  <si>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«Развитие инженерных инфраструктур Колобовского городского поселения»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</si>
  <si>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</si>
  <si>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Подпрограмма «Осуществление мер пожарной безопасности на территории поселения»</t>
  </si>
  <si>
    <t>Подпрограмма «Обеспечение мероприятий по безопасности людей на водных объектах поселения</t>
  </si>
  <si>
    <t>Подпрограмма «Обеспечение мероприятий по профилактике мер по терроризму и экстримизму, гармонизации межэтнических отношений, профилактике проявления  ксенофобии»</t>
  </si>
  <si>
    <t>Муниципальная программа «Развитие автомобильных дорог на территории Колобовского городского поселения»</t>
  </si>
  <si>
    <t>Подпрограмма «Содержание и ремонт дорог, мостов и переходов внутри населенных пунктов поселения»</t>
  </si>
  <si>
    <t>01</t>
  </si>
  <si>
    <t>04</t>
  </si>
  <si>
    <t>02</t>
  </si>
  <si>
    <t>03</t>
  </si>
  <si>
    <t>09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</si>
  <si>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</si>
  <si>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</si>
  <si>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</si>
  <si>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</si>
  <si>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01  00 0 00000</t>
  </si>
  <si>
    <t>Подпрограмма "Осуществление мероприятий в области ГОЧС"</t>
  </si>
  <si>
    <t>Основное мероприятие "Мероприятия в области ГОЧС"</t>
  </si>
  <si>
    <t>01 00 0 00000</t>
  </si>
  <si>
    <t>01 1 01 00090</t>
  </si>
  <si>
    <t xml:space="preserve">01 1 01 00000 </t>
  </si>
  <si>
    <t>01 2 01 00000</t>
  </si>
  <si>
    <t xml:space="preserve">01 2 01 00100  </t>
  </si>
  <si>
    <t>01 2 01 00110</t>
  </si>
  <si>
    <t>01 2 01 60090</t>
  </si>
  <si>
    <t xml:space="preserve">01 3 00 00000 </t>
  </si>
  <si>
    <t>01 3 01 00000</t>
  </si>
  <si>
    <t>Основное мероприятие «Обеспечение мероприятий по оборудованию и содержанию мест массового отдыха людей на водных объектах поселения</t>
  </si>
  <si>
    <t>Основное мероприятие "Выполнение работ по противопожарным мероприятиям»</t>
  </si>
  <si>
    <t>01 3 01 00120</t>
  </si>
  <si>
    <t>01 4 00 00000</t>
  </si>
  <si>
    <t>Основное мероприятие "«Профилактика мер по терроризму и экстримизму»</t>
  </si>
  <si>
    <t xml:space="preserve">01  4 01 00000 </t>
  </si>
  <si>
    <t>01 4 01 00130</t>
  </si>
  <si>
    <t xml:space="preserve">02 0  00 00000 </t>
  </si>
  <si>
    <t>02 1 00 00000</t>
  </si>
  <si>
    <t>Основное мероприятие «Ремонт и содержание дорожно-транспортной сети»</t>
  </si>
  <si>
    <t>02 1 01 00000</t>
  </si>
  <si>
    <t>02 1 01  00140</t>
  </si>
  <si>
    <t>02 1 01  00150</t>
  </si>
  <si>
    <t>Основное мероприятие «Безопасность дорожного движения»</t>
  </si>
  <si>
    <t>02 2 02 00000</t>
  </si>
  <si>
    <t xml:space="preserve">02 2 01 00000 </t>
  </si>
  <si>
    <t xml:space="preserve">02 2  01 00160 </t>
  </si>
  <si>
    <t xml:space="preserve">03 0 00  00000 </t>
  </si>
  <si>
    <t>03 1 00 00000</t>
  </si>
  <si>
    <t>Основное мероприятие «Переселение граждан из аварийного жилищного фонда»</t>
  </si>
  <si>
    <t xml:space="preserve">03 1 01 00000 </t>
  </si>
  <si>
    <t xml:space="preserve">03 2  00 00000 </t>
  </si>
  <si>
    <t>Основное мероприятие «Содержание муниципального имущества»</t>
  </si>
  <si>
    <t>03 2 01 00000</t>
  </si>
  <si>
    <t>03 2 01 00170</t>
  </si>
  <si>
    <t xml:space="preserve">03 2 01 00500 </t>
  </si>
  <si>
    <t xml:space="preserve">03 3 00 00000 </t>
  </si>
  <si>
    <t xml:space="preserve">03 3 01 00000 </t>
  </si>
  <si>
    <t>Основное мероприятие «Обеспечение энергосбережения и энергетической эффективности»</t>
  </si>
  <si>
    <t>03 3  01 00180</t>
  </si>
  <si>
    <t xml:space="preserve">03 3 01 00370 </t>
  </si>
  <si>
    <t xml:space="preserve">03 4 00 00000 </t>
  </si>
  <si>
    <t>Основное мероприятие «Модернизация объектов коммунальной инфраструктуры и обеспечение функционирования систем жизнеобеспечения»</t>
  </si>
  <si>
    <t>03 4 01 00000</t>
  </si>
  <si>
    <t xml:space="preserve">03  4 01 00600 </t>
  </si>
  <si>
    <t xml:space="preserve">03 4 01 60120 </t>
  </si>
  <si>
    <t xml:space="preserve">04 0 00 00000 </t>
  </si>
  <si>
    <t xml:space="preserve">04 1 00 00000 </t>
  </si>
  <si>
    <t>Основное мероприятие «Управление муниципальной собственностью и земельными ресурсами»</t>
  </si>
  <si>
    <t xml:space="preserve">04 1 01 00000 </t>
  </si>
  <si>
    <t xml:space="preserve">04 1 01 00200 </t>
  </si>
  <si>
    <t xml:space="preserve">04 1 01 00610 </t>
  </si>
  <si>
    <t xml:space="preserve">04 1 01 00390  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</si>
  <si>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</si>
  <si>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</si>
  <si>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</si>
  <si>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</si>
  <si>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 xml:space="preserve">05 1 01 00220  </t>
  </si>
  <si>
    <t>05 1 01 00230</t>
  </si>
  <si>
    <t xml:space="preserve">05 2 00 00000 </t>
  </si>
  <si>
    <t>Основное мероприятие «Содержание памятников, обелисков, мест захоронения»</t>
  </si>
  <si>
    <t>05 3  00 00000</t>
  </si>
  <si>
    <t>Основное мероприятие «Благоустройство территории»</t>
  </si>
  <si>
    <t xml:space="preserve">05 3 01 00000 </t>
  </si>
  <si>
    <t>05 3  01 00250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</si>
  <si>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</si>
  <si>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</si>
  <si>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</si>
  <si>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</si>
  <si>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06 1 01 00260</t>
  </si>
  <si>
    <t>Обеспечение деятельности клубов и домов культуры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</si>
  <si>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</si>
  <si>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клубов и домов культуры поселения (Закупка товаров, работ и услуг для государственных (муниципальных) нужд)</t>
  </si>
  <si>
    <t>Обеспечение деятельности клубов и домов культуры поселения (Иные бюджетные ассигнования)</t>
  </si>
  <si>
    <t>Основное мероприятие «Развитие библиотечного дела»</t>
  </si>
  <si>
    <t>06 2 01 00000</t>
  </si>
  <si>
    <t xml:space="preserve">06 2 01 00000 </t>
  </si>
  <si>
    <t>06 2  01 00260</t>
  </si>
  <si>
    <t>Обеспечение деятельности 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</si>
  <si>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</si>
  <si>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 библиотек поселения (Закупка товаров, работ и услуг для государственных (муниципальных) нужд)</t>
  </si>
  <si>
    <t xml:space="preserve">06 3  00 00000  </t>
  </si>
  <si>
    <t>Основное мероприятие «Развитие физической культуры и спорта»</t>
  </si>
  <si>
    <t xml:space="preserve">06 3 01 00000 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</si>
  <si>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</si>
  <si>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 xml:space="preserve">06 3 01 00260 </t>
  </si>
  <si>
    <t xml:space="preserve">07 0 00 00000 </t>
  </si>
  <si>
    <t xml:space="preserve">07  1  00 00000 </t>
  </si>
  <si>
    <t>Основное мероприятие «Деятельность органов местного самоуправления»</t>
  </si>
  <si>
    <t xml:space="preserve">07 1 01 00000 </t>
  </si>
  <si>
    <t xml:space="preserve">07 1  01   00530 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</si>
  <si>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</si>
  <si>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071 01 00530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</si>
  <si>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</si>
  <si>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</si>
  <si>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 xml:space="preserve">07 1  01   00630   </t>
  </si>
  <si>
    <t xml:space="preserve">07  1  01   00550  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</si>
  <si>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</si>
  <si>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07  1 01 00560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</si>
  <si>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</si>
  <si>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07  1  01 00570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</si>
  <si>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</si>
  <si>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</si>
  <si>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 xml:space="preserve">07   2 00 00000 </t>
  </si>
  <si>
    <t xml:space="preserve">07  2  01 00000 </t>
  </si>
  <si>
    <t xml:space="preserve">07 2 01 00580 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</si>
  <si>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</si>
  <si>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 xml:space="preserve">07  2 01 00590 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</si>
  <si>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</si>
  <si>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</si>
  <si>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 xml:space="preserve">08 0 00 00000 </t>
  </si>
  <si>
    <t xml:space="preserve">08 1 00 00000 </t>
  </si>
  <si>
    <t>Подпрограмма «Поддержка субъектов малого предпринимательства»</t>
  </si>
  <si>
    <t xml:space="preserve">08  1  01 00000 </t>
  </si>
  <si>
    <t>Основное мероприятие: «Поддержка субъектов малого предпринимательства»</t>
  </si>
  <si>
    <t>30 0 00  00000 </t>
  </si>
  <si>
    <t>30 9 00 00000 </t>
  </si>
  <si>
    <t>32 0 00 00000</t>
  </si>
  <si>
    <t xml:space="preserve">32 9  00 51180 </t>
  </si>
  <si>
    <t>Осуществление первичного воинского учета 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</si>
  <si>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32 9 00 51180</t>
  </si>
  <si>
    <t>03 3 01 00190</t>
  </si>
  <si>
    <t xml:space="preserve">33 0 00 00000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</si>
  <si>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</si>
  <si>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33 9 00 00000       </t>
  </si>
  <si>
    <t xml:space="preserve">   33 9 00 51200     </t>
  </si>
  <si>
    <t>Администрация Колобовского городского поселения</t>
  </si>
  <si>
    <t>933 108 04020 01 0000 110</t>
  </si>
  <si>
    <t>Управление Федеральной налоговой службы по Ивановской области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</si>
  <si>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</si>
  <si>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                                              к решению Совета Колобовского</t>
  </si>
  <si>
    <t>Код главного распорядителя</t>
  </si>
  <si>
    <t>Раздел</t>
  </si>
  <si>
    <t>Подраздел</t>
  </si>
  <si>
    <t>Сумма тыс. руб.</t>
  </si>
  <si>
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</si>
  <si>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(Закупка товаров, работ и услуг для государственных (муниципальных) нужд)</t>
  </si>
  <si>
    <t xml:space="preserve">05 2  01 02400 </t>
  </si>
  <si>
    <t>Раздел, подраздел</t>
  </si>
  <si>
    <t>ОБЩЕГОСУДАРСТВЕННЫЕ РАСХОДЫ</t>
  </si>
  <si>
    <t>НАЦИОНАЛЬНАЯ ОБОРОНА</t>
  </si>
  <si>
    <t>НАЦИОНАЛЬНАЯ БЕЗОПАСНОСТЬ И ПРАВООХРАНИЕЛЬНАЯ ДЕЯТЕЛЬНОСТЬ</t>
  </si>
  <si>
    <t>НАЦИОНАЛЬНАЯ ЭКОНОМИКА</t>
  </si>
  <si>
    <t>ЖИЛИЩНО-КОММУНАЛЬНОЕ ХОЗЯЙСТВО</t>
  </si>
  <si>
    <t>КУЛЬТУРА,КИНЕМАТОГРАФИЯ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</si>
  <si>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</si>
  <si>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</si>
  <si>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</si>
  <si>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</si>
  <si>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</si>
  <si>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</si>
  <si>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</si>
  <si>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</si>
  <si>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</si>
  <si>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</si>
  <si>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</si>
  <si>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</si>
  <si>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</si>
  <si>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Пенсионное обеспечение</t>
  </si>
  <si>
    <t>Подпрограмма "Военно-патриотическое воспитание молодых граждан"</t>
  </si>
  <si>
    <t>Основное мероприятие "Патриотическое воспитание молодежи"</t>
  </si>
  <si>
    <t>Организация и проведение мероприятий по военно-патриотическому воспитанию молодежи</t>
  </si>
  <si>
    <t>06 4 01 00260</t>
  </si>
  <si>
    <t>06 4 00 00000</t>
  </si>
  <si>
    <t xml:space="preserve">06 4 01 00000 </t>
  </si>
  <si>
    <t>Муниципальная программа "Улучшение условий и охраны труда в Колобовском городском поселении"</t>
  </si>
  <si>
    <t>Подпрограмма "Улучшение условий и охрана труда в Колобовском городском поселении"</t>
  </si>
  <si>
    <t>Основное мероприятие "Охрана труда"</t>
  </si>
  <si>
    <t>Обеспечение охраны труда в администрации Колобовского городского поселения и подведомственных учреждениях</t>
  </si>
  <si>
    <t>09 0 00 00000</t>
  </si>
  <si>
    <t>09 1 00 00000</t>
  </si>
  <si>
    <t>09 1 01 00000</t>
  </si>
  <si>
    <t>09 1 01 00263</t>
  </si>
  <si>
    <t>Обеспечение охраны труда в Колобовском городском поселении и подведомственных учреждениях</t>
  </si>
  <si>
    <t>06 4 01 00000</t>
  </si>
  <si>
    <t>Внесение изменений в схему теплоснабжения, водоснабжения и водоотведения поселения(Закупка товаров,работ и услуг для государственных (муниципальных) нужд)</t>
  </si>
  <si>
    <t>0640100260</t>
  </si>
  <si>
    <t xml:space="preserve">13 </t>
  </si>
  <si>
    <t>0910100263</t>
  </si>
  <si>
    <t>Внесение изменений в схему теплоснабжения, водоснабжения и водоотведения  поселения(Закупка товаров, работ и услуг для государственных (муниципальных) нужд</t>
  </si>
  <si>
    <t>Внесение изменений в схему теплоснабжения,водоснабжения и водоотведения поселения(Закупка товаров, работ и услуг для государственных (муниципальных) нужд</t>
  </si>
  <si>
    <t xml:space="preserve"> на пополнение остатков средств на счете бюджета Колобовского городского поселения</t>
  </si>
  <si>
    <t xml:space="preserve"> для частичного покрытия дефицита бюджета Колобовского городского поселения</t>
  </si>
  <si>
    <t>Доходы, получаемые в виде арендной платы, а также средства от продажи права на заключение договоров арендыза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</si>
  <si>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</si>
  <si>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933 1 14 02053 13 0000 410</t>
  </si>
  <si>
    <t>Возмещение расходов на организацию предоставления муниципальных услуг через удаленные рабочие места</t>
  </si>
  <si>
    <t>07 1 01 00264</t>
  </si>
  <si>
    <t>07 1 01 00560</t>
  </si>
  <si>
    <t>Возмещение расходов нав организацию предоставления муниципальных услуг через удаленные рабочие места</t>
  </si>
  <si>
    <t>0710100264</t>
  </si>
  <si>
    <t>Основное мероприятие "Субсидирование части затрат СМСП связанных с уплатой процентов по кредитам"</t>
  </si>
  <si>
    <t>08 1 02 00000</t>
  </si>
  <si>
    <t>08 1 02  L 5272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</si>
  <si>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строительствао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</si>
  <si>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Доходы от продажи земельных участков, находящихся в собственности городских  поселений (за исключением земельных участков муниципальных бюджетных и автономных учреждений)</t>
  </si>
  <si>
    <t>933 114 06025 13 0000 430</t>
  </si>
  <si>
    <t>Основное мероприятие "Субсидирование части затрат СМСП связанныз с уплатой первого взноса (аванса) при заключении договора лизинга"</t>
  </si>
  <si>
    <t>08 1 04 00000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</si>
  <si>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лизиноговыми организациями в целях создания и (или) развития либо модернизации производства товаров (работ, услуг)(Иные бюджетные ассигнования)</t>
  </si>
  <si>
    <t>08 1 04 L5272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</si>
  <si>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</si>
  <si>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</si>
  <si>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10 0 00 00000</t>
  </si>
  <si>
    <t>Подпрограмма "Формирование современной городской среды на территории поселка Колобово"</t>
  </si>
  <si>
    <t>10 1 00 00000</t>
  </si>
  <si>
    <t>Основное направление "Формирование современной городской среды на территории поселка Колобово"</t>
  </si>
  <si>
    <t>10 1 01 00000</t>
  </si>
  <si>
    <t>Обеспечение мероприятий по формированию современной городской среды</t>
  </si>
  <si>
    <t>10 1 01 R5550</t>
  </si>
  <si>
    <t>Проведение мероприятий по формированию современной городской среды на территории поселка Колобово</t>
  </si>
  <si>
    <t>10 1 01 L5550</t>
  </si>
  <si>
    <t xml:space="preserve">05 </t>
  </si>
  <si>
    <t>08 1 04 R 5272</t>
  </si>
  <si>
    <t>Государственная поддержка субъектов малого и среднего предпринимательства (иные бюджетные ассигнования)</t>
  </si>
  <si>
    <t>Субсидии бюджетам городских поселений на поддержку отрасли культуры</t>
  </si>
  <si>
    <t>Приобретение оборудования для нужд Колобовского городского поселения</t>
  </si>
  <si>
    <t>Приобретение оборудования для нужд Колобовского городского поселения (Закупка товаров, работ и услуг для государственных (муниципальных) нужд)</t>
  </si>
  <si>
    <t>0340100268</t>
  </si>
  <si>
    <t>Информационно-программное и правовое обеспечение деятельности поселения</t>
  </si>
  <si>
    <t>07 1 01 00269</t>
  </si>
  <si>
    <t>Ремонт и содержание колодцев в Колобовском городском поселении(Закупка товаров, работ и услуг для государственных (муниципальных) нужд</t>
  </si>
  <si>
    <t>03  4 01 00267</t>
  </si>
  <si>
    <t>0710100269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</si>
  <si>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 (Бюджетные инвестиции на приобретение объектов недвижимого имущества в государственную (муниципальную) собственность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</si>
  <si>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</si>
  <si>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Привлечение, в том числе:</t>
  </si>
  <si>
    <t>на пополнение остатков средств на счете бюджета поселения</t>
  </si>
  <si>
    <t>Погашение, в том числе:</t>
  </si>
  <si>
    <t xml:space="preserve">Погашение </t>
  </si>
  <si>
    <r>
      <t xml:space="preserve">Обеспечение выполнения работ по ремонту и содержанию муниципального имущества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</si>
  <si>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0320100170</t>
  </si>
  <si>
    <r>
      <t xml:space="preserve">Взносы на капитальный ремонт общего имущества в многоквартирных домах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</si>
  <si>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0320100500</t>
  </si>
  <si>
    <r>
      <t xml:space="preserve">Обеспечение выполнения работ по ремонту печей и замене оконных блоков и дверей в муниципальном жилом фонде поселения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</si>
  <si>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0330100180</t>
  </si>
  <si>
    <t>0330100190</t>
  </si>
  <si>
    <t xml:space="preserve">Установка бытовых приборов учета газа и воды,газового оборудования  в муниципальном жилом фонде  (Закупка товаров, работ и услуг для государственных (муниципальных) нужд) </t>
  </si>
  <si>
    <t>0330100370</t>
  </si>
  <si>
    <r>
      <t xml:space="preserve">Техническая инвентаризация объектов муниципальной собственности и культурного наследия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  <r>
      <rPr>
        <sz val="14"/>
        <color indexed="8"/>
        <rFont val="Times New Roman"/>
        <family val="1"/>
        <charset val="204"/>
      </rPr>
      <t xml:space="preserve"> </t>
    </r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</si>
  <si>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</si>
  <si>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0410100610</t>
  </si>
  <si>
    <t>Внесение изменений в Генеральный план поселения  (Закупка товаров, работ и услуг для государственных (муниципальных) нужд)</t>
  </si>
  <si>
    <t>0410100390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</si>
  <si>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</si>
  <si>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</si>
  <si>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0510100230</t>
  </si>
  <si>
    <r>
      <t xml:space="preserve">Содержание и ремонт памятников, обелисков, мест захоронения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</si>
  <si>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0520100240</t>
  </si>
  <si>
    <r>
      <t xml:space="preserve"> 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</si>
  <si>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</si>
  <si>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</si>
  <si>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r>
      <t xml:space="preserve">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(Закупка товаров, работ и услуг для государственных (муниципальных) нужд)</t>
    </r>
  </si>
  <si>
    <t>Обеспечение деятельности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</si>
  <si>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0620100260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</si>
  <si>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</si>
  <si>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0620180340</t>
  </si>
  <si>
    <t>Обеспечение деятельности библиотек поселения  (Закупка товаров, работ и услуг для государственных (муниципальных) нужд)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</si>
  <si>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</si>
  <si>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933 1 17 01050 13 0000 180</t>
  </si>
  <si>
    <t xml:space="preserve">07 1 01 00264 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</si>
  <si>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(Закупка товаров, работ, услуг)</t>
  </si>
  <si>
    <t>07 1 01 00570</t>
  </si>
  <si>
    <t xml:space="preserve">07 1 01 00570 </t>
  </si>
  <si>
    <t>07101100570</t>
  </si>
  <si>
    <t>071 01 00570</t>
  </si>
  <si>
    <t>933 2 02 15001 13 0000 150</t>
  </si>
  <si>
    <t>933 2 02 35118 13 0000 150</t>
  </si>
  <si>
    <t>933 2 02 25519 13 0000 150</t>
  </si>
  <si>
    <t>933 2 02 29999 13 0000 150</t>
  </si>
  <si>
    <t>933 2 02 15002 13 0000 150</t>
  </si>
  <si>
    <t>933 2 02 25555 13 0000 150</t>
  </si>
  <si>
    <t>933 2 02 20216 13 0000 150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</si>
  <si>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</si>
  <si>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02 2 02 00000 </t>
  </si>
  <si>
    <t xml:space="preserve">02 2  02 00160 </t>
  </si>
  <si>
    <t>Мероприятия по благоустройству общественных территорий Колобовского городского поселения</t>
  </si>
  <si>
    <t>10 1 F2 55550</t>
  </si>
  <si>
    <t>Мероприятия по благоустройству общественных территорий Колобовского городского поселения (Закупка товаров, работ, услуг)</t>
  </si>
  <si>
    <t>Иные межбюджетные трансферты из бюджета Колобовского городского поселения бюджету шуйского муниципального района на и сполнение переданных полномочий по организации теплоснабжения в границах Колобовского городского поселения (иные межбюджетные трансферты)</t>
  </si>
  <si>
    <t>03 4 01 00380</t>
  </si>
  <si>
    <t>0 34 01 00268</t>
  </si>
  <si>
    <t>Иные межбюджетные трансферты из бюджета Колобовского городского поселения бюджету Шуйского муниципального района на исполнение переданных полномочий по организации теплоснабжения в границах Колобовского городского поселения (Иные межбюджетные трансферты)</t>
  </si>
  <si>
    <t>500</t>
  </si>
  <si>
    <t>0340100380</t>
  </si>
  <si>
    <t>Обеспечение проведения выборов и референдумов</t>
  </si>
  <si>
    <t>100 1 03 02231 01 0000 110</t>
  </si>
  <si>
    <t>100 1 03 02241 01 0000 110</t>
  </si>
  <si>
    <t>100 1 03 02251 01 0000 110</t>
  </si>
  <si>
    <t>100 1 03 02261 01 0000 110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</si>
  <si>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(Иные выплаты за исключением фонда оплаты труд учреждений, лицам, привлекаемым согласно законодательству для выполнения отдельных полномочий)</t>
  </si>
  <si>
    <t>Обеспечение функций администрации поселения (Социальные выплаты гражданам кроме публичных нормативных обязательств)</t>
  </si>
  <si>
    <t>Муниципальная программа "Обеспечение деятельности муниципального казенного учреждения"Управление благоустройства и хозяйственной деятельности"</t>
  </si>
  <si>
    <t>Подпрограмма «Осуществление деятельности муниципального казенного учреждения «Управление благоустройства и хозяйственной деятельности»</t>
  </si>
  <si>
    <t>Основное мероприятие «Осуществление деятельности учреждения»</t>
  </si>
  <si>
    <t>Обеспечение выполнения функций казенными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</si>
  <si>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функций казенными учреждениями (Прочая закупка товаров, работ и услуг)</t>
  </si>
  <si>
    <t>Обеспечение выполнения функций казенными учреждениями (Иные бюджетные ассигнования)</t>
  </si>
  <si>
    <t>Подпрограмма «Повышение качества и условий проживания граждан»</t>
  </si>
  <si>
    <t>Основное мероприятие «Выполнение мероприятий в области жилищного хозяйства»</t>
  </si>
  <si>
    <t>Обеспечение выполнения мероприятий  по содержанию  муниципального имущества(прочая закупка товаров, работ и услуг)</t>
  </si>
  <si>
    <t>Подпрограмма «Создание условия для обеспечения населения услугами коммунальной инфраструктуры»</t>
  </si>
  <si>
    <t>Основное мероприятие «Выполнение мероприятий в области коммунального хозяйства»</t>
  </si>
  <si>
    <t>Обеспечение выполнения мероприятий в области коммунального хозяйства (прочая закупка товаров, работ и услуг)</t>
  </si>
  <si>
    <t>Подпрограмма «Благоустройство территорий общего пользования»</t>
  </si>
  <si>
    <t>Основное мероприятие «Устойчивое функционирование уличного освещения»</t>
  </si>
  <si>
    <t>Обеспечение мероприятий по ремонту и содержанию линий уличного освещения (прочая закупка товаров, работ и услуг)</t>
  </si>
  <si>
    <t>Основное мероприятие «Содержание объектов благоустройства, санитарная очистка территорий и другие мероприятия  в области благоустройства»</t>
  </si>
  <si>
    <t>Основное мероприятие «Организация и содержание мест захоронения  (кладбищ) и другие расходы»</t>
  </si>
  <si>
    <t>11 0 00 00000</t>
  </si>
  <si>
    <t>11 1 00 00000</t>
  </si>
  <si>
    <t>11 1 01 00000</t>
  </si>
  <si>
    <t>11 1 01 00410</t>
  </si>
  <si>
    <t>11 2 00 00000</t>
  </si>
  <si>
    <t>11 2 01 00000</t>
  </si>
  <si>
    <t>11 2 01 00420</t>
  </si>
  <si>
    <t>11 3 00 00000</t>
  </si>
  <si>
    <t>11 3 01 00000</t>
  </si>
  <si>
    <t>11 3 01 00430</t>
  </si>
  <si>
    <t>11 4 00 00000</t>
  </si>
  <si>
    <t>11 4 01 00000</t>
  </si>
  <si>
    <t>11 4 01 00440</t>
  </si>
  <si>
    <t>11 4 02 00440</t>
  </si>
  <si>
    <t>11 4 02 00000</t>
  </si>
  <si>
    <t>11 4  03 00000</t>
  </si>
  <si>
    <t>Обеспечение мероприятий по организации и содержанию мест захоронения (кладбищ) (прочая закупка товаров, работ и услуг)</t>
  </si>
  <si>
    <t>Выполнение мероприятий  по содержанию объектов  благоустройства и санитарной очистке территорий и другие мероприятия в области благоустройства (прочая закупка товаров, работ и услуг)</t>
  </si>
  <si>
    <t>Муниципальное казенное учреждение "Управление благоустройства и хозяйственной деятельности"</t>
  </si>
  <si>
    <t>0500000000</t>
  </si>
  <si>
    <t>Другие вопросы в области жилищно-коммунального хозяйства</t>
  </si>
  <si>
    <t>Обеспечение выполнения мероприятий по организации и содержанию мест захоронения (кладбищ) (прочая закупка товаров, работ и услуг)</t>
  </si>
  <si>
    <t>11 4 03 00440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</si>
  <si>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</si>
  <si>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"Формирование современной городской среды Колобовского городского поселения "</t>
  </si>
  <si>
    <t>2023 год</t>
  </si>
  <si>
    <t>11 40 03 00440</t>
  </si>
  <si>
    <t>0000000000</t>
  </si>
  <si>
    <t>Обеспечение охраны труда в администрации Колобовского городского поселения и подведомственных учреждениях  (Прочая закупка товаров, работ и услуг)</t>
  </si>
  <si>
    <t>02 1 01S0510</t>
  </si>
  <si>
    <t>02 1 01 S0510</t>
  </si>
  <si>
    <t>02101S0510</t>
  </si>
  <si>
    <t>06 1 01 S0340</t>
  </si>
  <si>
    <t>06 2 01 S0340</t>
  </si>
  <si>
    <t>06201S0340</t>
  </si>
  <si>
    <t>Проведение кадастровых работ в отношении неиспользуемых земель из состава земель сельскохозяйственного назначения</t>
  </si>
  <si>
    <t>04101S7000</t>
  </si>
  <si>
    <t xml:space="preserve">Прочие безвозмездные поступления от негосударственных организаций в бюджеты городских поселений </t>
  </si>
  <si>
    <t xml:space="preserve">Прочие безвозмездные поступления в бюджеты городских поселений </t>
  </si>
  <si>
    <t>933 2 04 05099 13 0000 150</t>
  </si>
  <si>
    <t>933 2 07 05013 0000 150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</si>
  <si>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</si>
  <si>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 в бюджеты городских поселений</t>
  </si>
  <si>
    <t>Приложение № 5</t>
  </si>
  <si>
    <t>Приложение № 6</t>
  </si>
  <si>
    <t xml:space="preserve">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</si>
  <si>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Приложение № 8</t>
  </si>
  <si>
    <t>Иные межбюджетные трансферты из бюджета Колобовского городского поселения Шуйского муниципального района на исполнение переданных полномочий по осуществлению внешнего муниципального финансового контроля</t>
  </si>
  <si>
    <t>Иные межбюджетные трансферты из бюджета Колобовского городского поселения Шуйского муниципального района на исполнение переданных полномочий по контроля за исполнением бюджета поселения</t>
  </si>
  <si>
    <t>2024 год</t>
  </si>
  <si>
    <t>061010S0340</t>
  </si>
  <si>
    <t>Иные  межбюджетные трансферты из бюджета Колобовского городского поселения Шуйского муниципального района на исполнение переданных полномочий по контролю за исполнением бюджета поселения</t>
  </si>
  <si>
    <t>06</t>
  </si>
  <si>
    <t>Исполнение судебных актов по искам к Колобовскому городскому поселению</t>
  </si>
  <si>
    <t>33 9 00 00662</t>
  </si>
  <si>
    <t>Иные межбюджетные трансферты из бюджета Колобовского городского поселения Шуйского муниципального района на исполнение переданных полномочий по контролю за исполнением бюджета поселения</t>
  </si>
  <si>
    <t>2023год</t>
  </si>
  <si>
    <t>Обеспечение деятельности финансовых, налоговых и таможенных органов и оранов финансового (финансово-бюджетного) надзора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</si>
  <si>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</si>
  <si>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</si>
  <si>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</si>
  <si>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Субвенции бюджетам городских поселений на осуществление первичного воинского учета  органами местного самоуправления поселений, муниципальных и городских округов</t>
  </si>
  <si>
    <t>Возврат прочих остатков субсидии, субвенции и иных межбюджетных трансфертов, имеющих целевое назначение, прошлых лет из бюджетов городских поселений</t>
  </si>
  <si>
    <t>933 2 19 60010 13 0000 150</t>
  </si>
  <si>
    <t>Резервный фонд (Резервные средства)</t>
  </si>
  <si>
    <t>№ п/п</t>
  </si>
  <si>
    <t>Раздел подраздел</t>
  </si>
  <si>
    <t xml:space="preserve">Администрация Шуйского муниципально го района </t>
  </si>
  <si>
    <t>0104</t>
  </si>
  <si>
    <t>540</t>
  </si>
  <si>
    <t>Итого</t>
  </si>
  <si>
    <t>0106</t>
  </si>
  <si>
    <t>900</t>
  </si>
  <si>
    <t>Наименование межбюджетного рансферта</t>
  </si>
  <si>
    <t>Иные межбюджетные трансферты из бюджета Колобовского городского поселения бюджету Шуйского муниципального района на и сполнение переданных полномочий по организации теплоснабжения в границах Колобовского городского поселения (иные межбюджетные трансферты)</t>
  </si>
  <si>
    <t xml:space="preserve">Иные межбюджетные трансферты из бюджета Колобовского городского поселения бюджету Шуйского муниципального района на и сполнение переданных полномочий по организации теплоснабжения в границах Колобовского городского поселения </t>
  </si>
  <si>
    <t>0502</t>
  </si>
  <si>
    <t>Муниципальная программа «Совершенствование управлением муниципальной собственностью Колобовского городского поселения»</t>
  </si>
  <si>
    <t>Благоустройство (Прочая закупка товаров, работ и услуг)</t>
  </si>
  <si>
    <t>05301S2000</t>
  </si>
  <si>
    <t>Благоустройство(Прочая закупка товаров, работ и услуг )</t>
  </si>
  <si>
    <t>Прочие доходы от компенсации затрат бюджетов городских поселений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</si>
  <si>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</si>
  <si>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Штрафы, неустойки, пени, уплаченные в случае просрочкиисполнения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</si>
  <si>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000 01 000000000000000</t>
  </si>
  <si>
    <t>Изменение остатков средств на счетах по учету средств бюджета</t>
  </si>
  <si>
    <t>Увеличение остатков  средств бюджетов</t>
  </si>
  <si>
    <t>Увеличение прочих остатков  средств бюджетов</t>
  </si>
  <si>
    <t xml:space="preserve">Увеличение прочих остатков денежных средств бюджетов </t>
  </si>
  <si>
    <t>00001050000000000000</t>
  </si>
  <si>
    <t>00001050000000000500</t>
  </si>
  <si>
    <t>00001050200000000500</t>
  </si>
  <si>
    <t>00001050201000000510</t>
  </si>
  <si>
    <t>00001050000000000600</t>
  </si>
  <si>
    <t>Уменьшение прочих остатков  средств бюджетов</t>
  </si>
  <si>
    <t>00001050200000000600</t>
  </si>
  <si>
    <t xml:space="preserve">Уменьшение прочих остатковсредств бюджетов </t>
  </si>
  <si>
    <t>933010500201130000610</t>
  </si>
  <si>
    <t>00001050100000000610</t>
  </si>
  <si>
    <t>07 1 01 00550</t>
  </si>
  <si>
    <t>400</t>
  </si>
  <si>
    <t>Исполнение судебных актов по искам к Колобовскому городскому поселению (Исполнение судебных актов Российской Федерации и мировых соглашений по возмещению причиненного вреда)</t>
  </si>
  <si>
    <t>Уменьшение остатков средств бюджетов городских поселений</t>
  </si>
  <si>
    <t>933 1 13 02995 13 0000 130</t>
  </si>
  <si>
    <t>Прочие доходы от компенсации затрат бюджетов городских  поселений</t>
  </si>
  <si>
    <t>Увеличение прочих остатков денежных средств бюджетов городских поселений</t>
  </si>
  <si>
    <t>Расходы за счет средств Колобовского городского поселения на поэтапное доведение средней заработной платы работникам культуры муниципальных учреждений культуры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</si>
  <si>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31 9 00 90010</t>
  </si>
  <si>
    <t>31 9 00 90011</t>
  </si>
  <si>
    <t>3190090011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</si>
  <si>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фондов(прочая закупка товаров, работ и услуг)</t>
  </si>
  <si>
    <t>3190090010</t>
  </si>
  <si>
    <t>10 1 F2 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</si>
  <si>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("Вместе, дружно, с оптимизмом за здоровый образ жизни!" (благоустройство территории села Центральный Шуйского района Ивановской области: установка тренажерной беседки по адресу : село Центральный д. 124)(Прочая закупка товаров, работ и услуг)</t>
  </si>
  <si>
    <t>9331 16 07010 13 0000 140</t>
  </si>
  <si>
    <t>933 2 02 20077 13 0000 150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</si>
  <si>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</si>
  <si>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Выполнение работ по проведению государственной экспертизы проектной документации и результатовинженерных изысканий объекта капитального строительства "Сеть газораспределения для последующей газификации жилых домов деревни Мягково Шуйского района ивановской области"(капитальные вложения в объекты государственной (муниципальной) собственности)</t>
  </si>
  <si>
    <t>03401S7400</t>
  </si>
  <si>
    <t>06201L5191</t>
  </si>
  <si>
    <t>Государственная поддержка отрасли культуры (Субсидии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образований)(прочая закупка товаров, работ и услуг)</t>
  </si>
  <si>
    <t>Содержание и ремонт автомобильных дорог, мостов и переходов   в границах  населенных пунктов поселения(Прочая закупка товаров, работ и услуг )</t>
  </si>
  <si>
    <t>Прочие неналоговые доходы бюджетов городских поселений в части невыясненных поступлений, по которым осуществлен возврат (уточнение) не позднее трех лет со дня их зачисления на единый счет бюджета городского поселения</t>
  </si>
  <si>
    <t>Дотации бюджетам городских поселений на поддержку мер по обеспечению сбалансированности бюджетов</t>
  </si>
  <si>
    <t>Организация и проведение мероприятий, связанных с государственными праздниками, юбилейными и памятными датами и другие мероприятия (Исполнение судебных актов Российской Федерации и мировых соглашений по возмещению причиненного вреда)</t>
  </si>
  <si>
    <t>Дифференцированные нормативы отчислений в бюджет Колобовского городского поселения от акцизов на автомобильный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на 2023 год и плановый период 2024и 2025 годов</t>
  </si>
  <si>
    <t>Нормативы распределения  доходов между бюджетами бюджетной системы Российской Федерации на 2023год и на плановый период 2024 и 2025 годов</t>
  </si>
  <si>
    <t xml:space="preserve">  на 2023 год и плановый период 2024 и 2025 годов</t>
  </si>
  <si>
    <t>Источники внутреннего финансирования дефицита бюджета Колобовского городского поселения на 2023 год и плановый период 2024 и 2025 годов</t>
  </si>
  <si>
    <t>2025год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</si>
  <si>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 2023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</si>
  <si>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обалсти (Прочая закупка товаров, раборт и услуг)</t>
  </si>
  <si>
    <t>06 1 01 S1980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</si>
  <si>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(Прочая закупка товаров, работ и услуг)</t>
  </si>
  <si>
    <t>06101S1980</t>
  </si>
  <si>
    <t>Распределение бюджетных ассигнований по разделам и подразделам классификации расходов бюджета Колобовского городского поселения на 2023 год и на плановый период 2024 и 2025 годов</t>
  </si>
  <si>
    <t>2024год</t>
  </si>
  <si>
    <t>2025 год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</si>
  <si>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наплановый период  2024 и 2025 годов</t>
  </si>
  <si>
    <t>Ведомственная структура расходов  местного бюджета на 2024, 2025  года</t>
  </si>
  <si>
    <t>2025</t>
  </si>
  <si>
    <t>Распределение межбюджетных трансфертов, предоставляемых из бюджета Колобовского городского  поселения бюджету Шуйского муниципального района на осуществление части полномочий Колобовского городского поселения  на 2023 год и на плановый период 2024 и 2025 годов</t>
  </si>
  <si>
    <t>муниципальных внутренних заимствований Колобовского городского поселения на 2023год и на плановый период 2024 и 2025 годов</t>
  </si>
  <si>
    <t>Ведомственная структура расходов  местного бюджета на 2023 год</t>
  </si>
  <si>
    <t>от21.12..2022№59</t>
  </si>
  <si>
    <t xml:space="preserve">                                                                                          от21.12.2022 №59</t>
  </si>
  <si>
    <t>Приложение № 3 к решению Совета Колобовского городского поселения от 21.12.2022 № 59</t>
  </si>
  <si>
    <t>Приложение №4  к решению Совета Колобовского городского поселения от 21.12. 2022 № 59</t>
  </si>
  <si>
    <t>от21.12.2022 №59</t>
  </si>
  <si>
    <t>от 21.12..2022№ 59</t>
  </si>
  <si>
    <t>от21.12.2022 № 59</t>
  </si>
  <si>
    <t>от 21.12.2022 № 59</t>
  </si>
  <si>
    <t>Приложение  №9 к Решению Совета  Колобовского городского поселения от 21.12.2022 № 59</t>
  </si>
  <si>
    <t>Приложение №10 к решению Совета от 21.12..2022 № 59</t>
  </si>
  <si>
    <t>Приложение N11 к решению Совета Колобовского городского поселения от 21.12.2022 N 59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</si>
</sst>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000000"/>
    <numFmt numFmtId="166" formatCode="0000"/>
    <numFmt numFmtId="167" formatCode="#,##0.0_р_."/>
    <numFmt numFmtId="168" formatCode="#,##0.00_р_."/>
  </numFmts>
  <fonts count="34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9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0"/>
    <xf numFmtId="43" fontId="28" fillId="0" borderId="0" applyFont="0" applyFill="0" applyBorder="0" applyAlignment="0" applyProtection="0"/>
  </cellStyleXfs>
  <cellXfs count="47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1" fillId="2" borderId="3" xfId="0" applyFont="1" applyFill="1" applyBorder="1" applyAlignment="1">
      <alignment vertical="center" wrapText="1"/>
    </xf>
    <xf numFmtId="0" fontId="0" fillId="0" borderId="0" xfId="0" applyFill="1"/>
    <xf numFmtId="49" fontId="1" fillId="0" borderId="6" xfId="0" applyNumberFormat="1" applyFont="1" applyBorder="1" applyAlignment="1">
      <alignment horizontal="justify" vertical="center" wrapText="1"/>
    </xf>
    <xf numFmtId="164" fontId="0" fillId="0" borderId="0" xfId="0" applyNumberFormat="1"/>
    <xf numFmtId="0" fontId="0" fillId="3" borderId="0" xfId="0" applyFill="1"/>
    <xf numFmtId="0" fontId="10" fillId="0" borderId="3" xfId="0" applyFont="1" applyBorder="1" applyAlignment="1">
      <alignment horizontal="justify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4" borderId="6" xfId="0" applyFont="1" applyFill="1" applyBorder="1" applyAlignment="1">
      <alignment horizontal="justify" vertical="center" wrapText="1"/>
    </xf>
    <xf numFmtId="0" fontId="3" fillId="4" borderId="0" xfId="0" applyFont="1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wrapText="1"/>
    </xf>
    <xf numFmtId="0" fontId="1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justify"/>
    </xf>
    <xf numFmtId="0" fontId="1" fillId="0" borderId="8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0" borderId="10" xfId="0" applyFont="1" applyBorder="1" applyAlignment="1">
      <alignment wrapText="1"/>
    </xf>
    <xf numFmtId="4" fontId="1" fillId="4" borderId="4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5" fillId="4" borderId="6" xfId="0" applyNumberFormat="1" applyFont="1" applyFill="1" applyBorder="1" applyAlignment="1">
      <alignment vertical="center" wrapText="1"/>
    </xf>
    <xf numFmtId="4" fontId="15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5" fillId="5" borderId="4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4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10" fillId="0" borderId="4" xfId="0" applyNumberFormat="1" applyFont="1" applyBorder="1" applyAlignment="1">
      <alignment vertical="center" wrapText="1"/>
    </xf>
    <xf numFmtId="0" fontId="0" fillId="0" borderId="1" xfId="0" applyBorder="1"/>
    <xf numFmtId="0" fontId="3" fillId="0" borderId="0" xfId="0" applyFont="1"/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horizontal="justify"/>
    </xf>
    <xf numFmtId="49" fontId="10" fillId="5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5" borderId="0" xfId="0" applyFill="1"/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1" fillId="0" borderId="9" xfId="0" applyFont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4" fontId="0" fillId="0" borderId="18" xfId="0" applyNumberFormat="1" applyBorder="1"/>
    <xf numFmtId="2" fontId="0" fillId="0" borderId="19" xfId="0" applyNumberFormat="1" applyBorder="1"/>
    <xf numFmtId="2" fontId="0" fillId="4" borderId="18" xfId="0" applyNumberFormat="1" applyFill="1" applyBorder="1"/>
    <xf numFmtId="2" fontId="0" fillId="4" borderId="19" xfId="0" applyNumberFormat="1" applyFill="1" applyBorder="1"/>
    <xf numFmtId="2" fontId="0" fillId="0" borderId="18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2" fontId="0" fillId="5" borderId="19" xfId="0" applyNumberFormat="1" applyFill="1" applyBorder="1"/>
    <xf numFmtId="4" fontId="3" fillId="4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0" xfId="0" applyNumberFormat="1" applyBorder="1"/>
    <xf numFmtId="4" fontId="7" fillId="2" borderId="1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4" fontId="1" fillId="4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9" fontId="20" fillId="0" borderId="0" xfId="0" applyNumberFormat="1" applyFont="1" applyAlignment="1">
      <alignment wrapText="1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166" fontId="19" fillId="6" borderId="1" xfId="0" applyNumberFormat="1" applyFont="1" applyFill="1" applyBorder="1"/>
    <xf numFmtId="166" fontId="19" fillId="6" borderId="1" xfId="0" applyNumberFormat="1" applyFont="1" applyFill="1" applyBorder="1" applyAlignment="1">
      <alignment horizontal="right"/>
    </xf>
    <xf numFmtId="2" fontId="0" fillId="0" borderId="20" xfId="0" applyNumberFormat="1" applyBorder="1"/>
    <xf numFmtId="2" fontId="0" fillId="0" borderId="1" xfId="0" applyNumberFormat="1" applyBorder="1"/>
    <xf numFmtId="2" fontId="0" fillId="0" borderId="21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4" borderId="1" xfId="0" applyNumberFormat="1" applyFill="1" applyBorder="1"/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2" fontId="1" fillId="4" borderId="4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justify"/>
    </xf>
    <xf numFmtId="0" fontId="3" fillId="3" borderId="3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/>
    </xf>
    <xf numFmtId="4" fontId="14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4" fontId="14" fillId="3" borderId="1" xfId="0" applyNumberFormat="1" applyFont="1" applyFill="1" applyBorder="1" applyAlignment="1">
      <alignment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justify" wrapText="1"/>
    </xf>
    <xf numFmtId="2" fontId="0" fillId="3" borderId="1" xfId="0" applyNumberFormat="1" applyFill="1" applyBorder="1"/>
    <xf numFmtId="0" fontId="3" fillId="3" borderId="3" xfId="0" applyFont="1" applyFill="1" applyBorder="1" applyAlignment="1">
      <alignment horizontal="justify"/>
    </xf>
    <xf numFmtId="4" fontId="0" fillId="0" borderId="1" xfId="0" applyNumberFormat="1" applyBorder="1"/>
    <xf numFmtId="2" fontId="0" fillId="0" borderId="1" xfId="0" applyNumberFormat="1" applyFill="1" applyBorder="1"/>
    <xf numFmtId="4" fontId="16" fillId="4" borderId="4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0" borderId="22" xfId="0" applyBorder="1" applyAlignment="1"/>
    <xf numFmtId="0" fontId="0" fillId="0" borderId="1" xfId="0" applyBorder="1" applyAlignment="1"/>
    <xf numFmtId="0" fontId="14" fillId="0" borderId="0" xfId="0" applyFont="1" applyAlignment="1">
      <alignment horizontal="right" vertical="center"/>
    </xf>
    <xf numFmtId="49" fontId="1" fillId="0" borderId="3" xfId="0" applyNumberFormat="1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justify"/>
    </xf>
    <xf numFmtId="0" fontId="1" fillId="5" borderId="1" xfId="0" applyFont="1" applyFill="1" applyBorder="1"/>
    <xf numFmtId="4" fontId="1" fillId="5" borderId="4" xfId="0" applyNumberFormat="1" applyFon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4" fontId="1" fillId="8" borderId="14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/>
    <xf numFmtId="0" fontId="2" fillId="0" borderId="3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8" borderId="3" xfId="0" applyFont="1" applyFill="1" applyBorder="1" applyAlignment="1">
      <alignment horizontal="justify" vertical="center" wrapText="1"/>
    </xf>
    <xf numFmtId="0" fontId="1" fillId="8" borderId="1" xfId="0" applyFont="1" applyFill="1" applyBorder="1"/>
    <xf numFmtId="0" fontId="1" fillId="8" borderId="4" xfId="0" applyFont="1" applyFill="1" applyBorder="1" applyAlignment="1">
      <alignment horizontal="center" vertical="center" wrapText="1"/>
    </xf>
    <xf numFmtId="4" fontId="1" fillId="8" borderId="4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4" fillId="0" borderId="1" xfId="0" applyFont="1" applyBorder="1" applyAlignment="1">
      <alignment wrapText="1"/>
    </xf>
    <xf numFmtId="0" fontId="3" fillId="9" borderId="3" xfId="0" applyFont="1" applyFill="1" applyBorder="1" applyAlignment="1">
      <alignment horizontal="justify"/>
    </xf>
    <xf numFmtId="0" fontId="3" fillId="9" borderId="1" xfId="0" applyFont="1" applyFill="1" applyBorder="1"/>
    <xf numFmtId="0" fontId="3" fillId="9" borderId="4" xfId="0" applyFont="1" applyFill="1" applyBorder="1" applyAlignment="1">
      <alignment horizontal="center" vertical="center" wrapText="1"/>
    </xf>
    <xf numFmtId="4" fontId="3" fillId="9" borderId="4" xfId="0" applyNumberFormat="1" applyFont="1" applyFill="1" applyBorder="1" applyAlignment="1">
      <alignment vertical="center" wrapText="1"/>
    </xf>
    <xf numFmtId="0" fontId="24" fillId="9" borderId="1" xfId="0" applyFont="1" applyFill="1" applyBorder="1" applyAlignment="1">
      <alignment wrapText="1"/>
    </xf>
    <xf numFmtId="0" fontId="1" fillId="9" borderId="1" xfId="0" applyFont="1" applyFill="1" applyBorder="1"/>
    <xf numFmtId="0" fontId="1" fillId="9" borderId="4" xfId="0" applyFont="1" applyFill="1" applyBorder="1" applyAlignment="1">
      <alignment horizontal="center" vertical="center" wrapText="1"/>
    </xf>
    <xf numFmtId="4" fontId="1" fillId="9" borderId="4" xfId="0" applyNumberFormat="1" applyFont="1" applyFill="1" applyBorder="1" applyAlignment="1">
      <alignment vertical="center" wrapText="1"/>
    </xf>
    <xf numFmtId="0" fontId="25" fillId="9" borderId="1" xfId="0" applyFont="1" applyFill="1" applyBorder="1"/>
    <xf numFmtId="0" fontId="26" fillId="9" borderId="1" xfId="0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0" fontId="26" fillId="9" borderId="1" xfId="0" applyFont="1" applyFill="1" applyBorder="1"/>
    <xf numFmtId="0" fontId="7" fillId="10" borderId="3" xfId="0" applyFont="1" applyFill="1" applyBorder="1" applyAlignment="1">
      <alignment horizontal="justify" vertical="center" wrapText="1"/>
    </xf>
    <xf numFmtId="49" fontId="7" fillId="10" borderId="4" xfId="0" applyNumberFormat="1" applyFont="1" applyFill="1" applyBorder="1" applyAlignment="1">
      <alignment horizontal="center" vertical="center" wrapText="1"/>
    </xf>
    <xf numFmtId="4" fontId="7" fillId="10" borderId="4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9" borderId="3" xfId="0" applyFont="1" applyFill="1" applyBorder="1" applyAlignment="1">
      <alignment horizontal="justify"/>
    </xf>
    <xf numFmtId="0" fontId="15" fillId="3" borderId="3" xfId="0" applyFont="1" applyFill="1" applyBorder="1" applyAlignment="1">
      <alignment horizontal="justify"/>
    </xf>
    <xf numFmtId="0" fontId="2" fillId="8" borderId="3" xfId="0" applyFont="1" applyFill="1" applyBorder="1" applyAlignment="1">
      <alignment horizontal="justify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" fontId="2" fillId="8" borderId="4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justify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4" fontId="2" fillId="10" borderId="4" xfId="0" applyNumberFormat="1" applyFont="1" applyFill="1" applyBorder="1" applyAlignment="1">
      <alignment vertical="center" wrapText="1"/>
    </xf>
    <xf numFmtId="4" fontId="0" fillId="8" borderId="1" xfId="0" applyNumberForma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 vertical="center" wrapText="1"/>
    </xf>
    <xf numFmtId="4" fontId="1" fillId="8" borderId="10" xfId="0" applyNumberFormat="1" applyFont="1" applyFill="1" applyBorder="1" applyAlignment="1">
      <alignment horizontal="center" vertical="center" wrapText="1"/>
    </xf>
    <xf numFmtId="4" fontId="6" fillId="9" borderId="13" xfId="0" applyNumberFormat="1" applyFont="1" applyFill="1" applyBorder="1" applyAlignment="1">
      <alignment horizontal="center" vertical="center" wrapText="1"/>
    </xf>
    <xf numFmtId="2" fontId="0" fillId="9" borderId="1" xfId="0" applyNumberFormat="1" applyFill="1" applyBorder="1"/>
    <xf numFmtId="4" fontId="1" fillId="8" borderId="1" xfId="0" applyNumberFormat="1" applyFont="1" applyFill="1" applyBorder="1" applyAlignment="1">
      <alignment vertical="center" wrapText="1"/>
    </xf>
    <xf numFmtId="4" fontId="1" fillId="8" borderId="6" xfId="0" applyNumberFormat="1" applyFont="1" applyFill="1" applyBorder="1" applyAlignment="1">
      <alignment vertical="center" wrapText="1"/>
    </xf>
    <xf numFmtId="4" fontId="15" fillId="8" borderId="6" xfId="0" applyNumberFormat="1" applyFont="1" applyFill="1" applyBorder="1" applyAlignment="1">
      <alignment vertical="center" wrapText="1"/>
    </xf>
    <xf numFmtId="4" fontId="15" fillId="8" borderId="4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1" fillId="8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8" borderId="2" xfId="0" applyFont="1" applyFill="1" applyBorder="1"/>
    <xf numFmtId="0" fontId="1" fillId="4" borderId="8" xfId="0" applyFont="1" applyFill="1" applyBorder="1" applyAlignment="1">
      <alignment horizontal="justify" vertical="center" wrapText="1"/>
    </xf>
    <xf numFmtId="0" fontId="27" fillId="0" borderId="24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29" fillId="0" borderId="0" xfId="1" applyFont="1"/>
    <xf numFmtId="0" fontId="28" fillId="0" borderId="0" xfId="1"/>
    <xf numFmtId="0" fontId="14" fillId="0" borderId="0" xfId="1" applyFont="1" applyAlignment="1">
      <alignment horizontal="right"/>
    </xf>
    <xf numFmtId="0" fontId="14" fillId="0" borderId="0" xfId="1" applyFont="1"/>
    <xf numFmtId="0" fontId="30" fillId="0" borderId="0" xfId="1" applyFont="1"/>
    <xf numFmtId="0" fontId="30" fillId="0" borderId="0" xfId="1" applyFont="1" applyAlignment="1">
      <alignment horizontal="right"/>
    </xf>
    <xf numFmtId="49" fontId="31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/>
    <xf numFmtId="0" fontId="32" fillId="0" borderId="1" xfId="1" applyFont="1" applyBorder="1" applyAlignment="1">
      <alignment horizontal="left" vertical="center" wrapText="1"/>
    </xf>
    <xf numFmtId="0" fontId="32" fillId="0" borderId="1" xfId="1" applyFont="1" applyBorder="1"/>
    <xf numFmtId="49" fontId="32" fillId="0" borderId="1" xfId="1" applyNumberFormat="1" applyFont="1" applyBorder="1" applyAlignment="1">
      <alignment horizontal="center"/>
    </xf>
    <xf numFmtId="0" fontId="32" fillId="0" borderId="1" xfId="1" applyFont="1" applyBorder="1" applyAlignment="1">
      <alignment horizontal="center"/>
    </xf>
    <xf numFmtId="168" fontId="32" fillId="0" borderId="1" xfId="1" applyNumberFormat="1" applyFont="1" applyBorder="1" applyAlignment="1"/>
    <xf numFmtId="49" fontId="32" fillId="0" borderId="1" xfId="1" applyNumberFormat="1" applyFont="1" applyBorder="1" applyAlignment="1">
      <alignment horizontal="center" vertical="center"/>
    </xf>
    <xf numFmtId="49" fontId="32" fillId="0" borderId="1" xfId="1" applyNumberFormat="1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 wrapText="1"/>
    </xf>
    <xf numFmtId="167" fontId="32" fillId="0" borderId="1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wrapText="1"/>
    </xf>
    <xf numFmtId="4" fontId="32" fillId="0" borderId="1" xfId="1" applyNumberFormat="1" applyFont="1" applyBorder="1" applyAlignment="1">
      <alignment horizontal="center" vertical="center"/>
    </xf>
    <xf numFmtId="2" fontId="32" fillId="0" borderId="1" xfId="1" applyNumberFormat="1" applyFont="1" applyBorder="1" applyAlignment="1">
      <alignment horizontal="center"/>
    </xf>
    <xf numFmtId="3" fontId="32" fillId="0" borderId="1" xfId="1" applyNumberFormat="1" applyFont="1" applyBorder="1" applyAlignment="1">
      <alignment horizontal="center"/>
    </xf>
    <xf numFmtId="4" fontId="32" fillId="0" borderId="1" xfId="1" applyNumberFormat="1" applyFont="1" applyBorder="1" applyAlignment="1">
      <alignment horizontal="center"/>
    </xf>
    <xf numFmtId="0" fontId="28" fillId="0" borderId="1" xfId="1" applyFont="1" applyBorder="1"/>
    <xf numFmtId="0" fontId="33" fillId="0" borderId="1" xfId="1" applyFont="1" applyBorder="1"/>
    <xf numFmtId="2" fontId="32" fillId="0" borderId="1" xfId="1" applyNumberFormat="1" applyFont="1" applyBorder="1"/>
    <xf numFmtId="0" fontId="16" fillId="0" borderId="23" xfId="1" applyFont="1" applyBorder="1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2" fillId="0" borderId="1" xfId="2" applyNumberFormat="1" applyFont="1" applyBorder="1"/>
    <xf numFmtId="0" fontId="1" fillId="0" borderId="1" xfId="0" applyNumberFormat="1" applyFont="1" applyBorder="1"/>
    <xf numFmtId="49" fontId="2" fillId="0" borderId="3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wrapText="1"/>
    </xf>
    <xf numFmtId="0" fontId="14" fillId="0" borderId="0" xfId="0" applyNumberFormat="1" applyFont="1" applyAlignment="1">
      <alignment horizontal="justify"/>
    </xf>
    <xf numFmtId="0" fontId="2" fillId="8" borderId="3" xfId="0" applyNumberFormat="1" applyFont="1" applyFill="1" applyBorder="1" applyAlignment="1">
      <alignment horizontal="justify" vertical="center" wrapText="1"/>
    </xf>
    <xf numFmtId="0" fontId="1" fillId="0" borderId="3" xfId="0" applyNumberFormat="1" applyFont="1" applyBorder="1" applyAlignment="1">
      <alignment horizontal="justify"/>
    </xf>
    <xf numFmtId="0" fontId="27" fillId="0" borderId="1" xfId="0" applyFont="1" applyBorder="1"/>
    <xf numFmtId="165" fontId="1" fillId="0" borderId="3" xfId="0" applyNumberFormat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8" borderId="1" xfId="0" applyFont="1" applyFill="1" applyBorder="1" applyAlignment="1">
      <alignment horizontal="justify"/>
    </xf>
    <xf numFmtId="164" fontId="1" fillId="8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2" fontId="26" fillId="0" borderId="1" xfId="0" applyNumberFormat="1" applyFont="1" applyFill="1" applyBorder="1"/>
    <xf numFmtId="4" fontId="1" fillId="0" borderId="4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2" fontId="19" fillId="6" borderId="10" xfId="0" applyNumberFormat="1" applyFont="1" applyFill="1" applyBorder="1" applyAlignment="1">
      <alignment horizontal="center"/>
    </xf>
    <xf numFmtId="2" fontId="19" fillId="6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9" fillId="7" borderId="2" xfId="0" applyNumberFormat="1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 wrapText="1"/>
    </xf>
    <xf numFmtId="0" fontId="19" fillId="6" borderId="15" xfId="0" applyFont="1" applyFill="1" applyBorder="1" applyAlignment="1">
      <alignment horizontal="center" wrapText="1"/>
    </xf>
    <xf numFmtId="0" fontId="19" fillId="6" borderId="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49" fontId="21" fillId="0" borderId="8" xfId="0" applyNumberFormat="1" applyFont="1" applyBorder="1" applyAlignment="1">
      <alignment horizontal="center" wrapText="1"/>
    </xf>
    <xf numFmtId="49" fontId="21" fillId="0" borderId="3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49" fontId="21" fillId="0" borderId="23" xfId="0" applyNumberFormat="1" applyFont="1" applyBorder="1" applyAlignment="1">
      <alignment horizontal="center" wrapText="1"/>
    </xf>
    <xf numFmtId="49" fontId="21" fillId="0" borderId="9" xfId="0" applyNumberFormat="1" applyFont="1" applyBorder="1" applyAlignment="1">
      <alignment horizontal="center" wrapText="1"/>
    </xf>
    <xf numFmtId="49" fontId="21" fillId="0" borderId="7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wrapText="1"/>
    </xf>
    <xf numFmtId="49" fontId="21" fillId="0" borderId="22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4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right" wrapText="1"/>
    </xf>
    <xf numFmtId="49" fontId="17" fillId="0" borderId="0" xfId="0" applyNumberFormat="1" applyFont="1" applyAlignment="1">
      <alignment horizontal="right" wrapText="1"/>
    </xf>
    <xf numFmtId="0" fontId="14" fillId="0" borderId="6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32" fillId="0" borderId="0" xfId="1" applyFont="1" applyAlignment="1">
      <alignment horizontal="center"/>
    </xf>
    <xf numFmtId="0" fontId="16" fillId="0" borderId="13" xfId="1" applyFont="1" applyBorder="1" applyAlignment="1">
      <alignment horizontal="center" wrapText="1"/>
    </xf>
    <xf numFmtId="0" fontId="31" fillId="0" borderId="10" xfId="1" applyFont="1" applyBorder="1" applyAlignment="1">
      <alignment horizontal="center"/>
    </xf>
    <xf numFmtId="0" fontId="31" fillId="0" borderId="15" xfId="1" applyFont="1" applyBorder="1" applyAlignment="1">
      <alignment horizontal="center"/>
    </xf>
    <xf numFmtId="0" fontId="31" fillId="0" borderId="2" xfId="1" applyFont="1" applyBorder="1" applyAlignment="1">
      <alignment horizontal="center"/>
    </xf>
    <xf numFmtId="0" fontId="32" fillId="0" borderId="6" xfId="1" applyFont="1" applyBorder="1" applyAlignment="1">
      <alignment horizontal="center" vertical="top" wrapText="1"/>
    </xf>
    <xf numFmtId="0" fontId="32" fillId="0" borderId="3" xfId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wrapText="1"/>
    </xf>
    <xf numFmtId="49" fontId="1" fillId="0" borderId="23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3" xfId="1"/>
    <cellStyle name="Финансов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30"/>
  <sheetViews>
    <sheetView view="pageBreakPreview" zoomScale="85" zoomScaleSheetLayoutView="85" workbookViewId="0">
      <selection activeCell="B13" sqref="B13"/>
    </sheetView>
  </sheetViews>
  <sheetFormatPr defaultRowHeight="15.75"/>
  <cols>
    <col min="1" max="1" width="64" customWidth="1"/>
    <col min="2" max="2" width="18" customWidth="1"/>
    <col min="3" max="3" width="0.5" customWidth="1"/>
  </cols>
  <sheetData>
    <row r="1" spans="1:2">
      <c r="B1" s="1" t="s">
        <v>121</v>
      </c>
    </row>
    <row r="2" spans="1:2">
      <c r="B2" s="1" t="s">
        <v>145</v>
      </c>
    </row>
    <row r="3" spans="1:2">
      <c r="B3" s="1" t="s">
        <v>122</v>
      </c>
    </row>
    <row r="4" spans="1:2">
      <c r="B4" s="274" t="s">
        <v>676</v>
      </c>
    </row>
    <row r="5" spans="1:2">
      <c r="A5" s="1"/>
    </row>
    <row r="6" spans="1:2">
      <c r="A6" s="332" t="s">
        <v>658</v>
      </c>
      <c r="B6" s="332"/>
    </row>
    <row r="7" spans="1:2">
      <c r="A7" s="332"/>
      <c r="B7" s="332"/>
    </row>
    <row r="8" spans="1:2" ht="16.5" thickBot="1">
      <c r="A8" s="1"/>
      <c r="B8" s="11" t="s">
        <v>123</v>
      </c>
    </row>
    <row r="9" spans="1:2" ht="32.25" thickBot="1">
      <c r="A9" s="2" t="s">
        <v>124</v>
      </c>
      <c r="B9" s="3" t="s">
        <v>125</v>
      </c>
    </row>
    <row r="10" spans="1:2" ht="16.5" thickBot="1">
      <c r="A10" s="4">
        <v>1</v>
      </c>
      <c r="B10" s="5">
        <v>2</v>
      </c>
    </row>
    <row r="11" spans="1:2" ht="55.5" customHeight="1" thickBot="1">
      <c r="A11" s="8" t="s">
        <v>17</v>
      </c>
      <c r="B11" s="7">
        <v>100</v>
      </c>
    </row>
    <row r="12" spans="1:2" ht="37.5" customHeight="1" thickBot="1">
      <c r="A12" s="44" t="s">
        <v>18</v>
      </c>
      <c r="B12" s="7">
        <v>100</v>
      </c>
    </row>
    <row r="13" spans="1:2" ht="36.75" customHeight="1" thickBot="1">
      <c r="A13" s="10" t="s">
        <v>21</v>
      </c>
      <c r="B13" s="2">
        <v>100</v>
      </c>
    </row>
    <row r="14" spans="1:2" ht="70.5" customHeight="1" thickBot="1">
      <c r="A14" s="9" t="s">
        <v>29</v>
      </c>
      <c r="B14" s="5">
        <v>50</v>
      </c>
    </row>
    <row r="15" spans="1:2" ht="48" customHeight="1" thickBot="1">
      <c r="A15" s="9" t="s">
        <v>30</v>
      </c>
      <c r="B15" s="5">
        <v>50</v>
      </c>
    </row>
    <row r="16" spans="1:2" ht="71.25" customHeight="1" thickBot="1">
      <c r="A16" s="9" t="s">
        <v>406</v>
      </c>
      <c r="B16" s="5">
        <v>100</v>
      </c>
    </row>
    <row r="17" spans="1:2" ht="48" customHeight="1" thickBot="1">
      <c r="A17" s="9" t="s">
        <v>192</v>
      </c>
      <c r="B17" s="5">
        <v>100</v>
      </c>
    </row>
    <row r="18" spans="1:2" ht="73.5" customHeight="1" thickBot="1">
      <c r="A18" s="9" t="s">
        <v>126</v>
      </c>
      <c r="B18" s="5">
        <v>100</v>
      </c>
    </row>
    <row r="19" spans="1:2" ht="43.5" customHeight="1" thickBot="1">
      <c r="A19" s="9" t="s">
        <v>31</v>
      </c>
      <c r="B19" s="5">
        <v>100</v>
      </c>
    </row>
    <row r="20" spans="1:2" ht="63" customHeight="1" thickBot="1">
      <c r="A20" s="9" t="s">
        <v>407</v>
      </c>
      <c r="B20" s="5">
        <v>100</v>
      </c>
    </row>
    <row r="21" spans="1:2" ht="69" customHeight="1" thickBot="1">
      <c r="A21" s="9" t="s">
        <v>32</v>
      </c>
      <c r="B21" s="5">
        <v>100</v>
      </c>
    </row>
    <row r="22" spans="1:2" ht="81" customHeight="1" thickBot="1">
      <c r="A22" s="9" t="s">
        <v>127</v>
      </c>
      <c r="B22" s="5">
        <v>100</v>
      </c>
    </row>
    <row r="23" spans="1:2" ht="33" customHeight="1" thickBot="1">
      <c r="A23" s="9" t="s">
        <v>33</v>
      </c>
      <c r="B23" s="5">
        <v>100</v>
      </c>
    </row>
    <row r="24" spans="1:2" ht="33" customHeight="1" thickBot="1">
      <c r="A24" s="270" t="s">
        <v>34</v>
      </c>
      <c r="B24" s="271">
        <v>100</v>
      </c>
    </row>
    <row r="25" spans="1:2" ht="33" customHeight="1" thickBot="1">
      <c r="A25" s="272" t="s">
        <v>569</v>
      </c>
      <c r="B25" s="271">
        <v>100</v>
      </c>
    </row>
    <row r="26" spans="1:2" ht="33" customHeight="1" thickBot="1">
      <c r="A26" s="272" t="s">
        <v>570</v>
      </c>
      <c r="B26" s="271">
        <v>100</v>
      </c>
    </row>
    <row r="27" spans="1:2" ht="33" customHeight="1" thickBot="1">
      <c r="A27" s="272" t="s">
        <v>613</v>
      </c>
      <c r="B27" s="271">
        <v>100</v>
      </c>
    </row>
    <row r="28" spans="1:2" ht="71.25" customHeight="1" thickBot="1">
      <c r="A28" s="272" t="s">
        <v>614</v>
      </c>
      <c r="B28" s="271">
        <v>100</v>
      </c>
    </row>
    <row r="29" spans="1:2" ht="71.25" customHeight="1" thickBot="1">
      <c r="A29" s="272" t="s">
        <v>615</v>
      </c>
      <c r="B29" s="271">
        <v>100</v>
      </c>
    </row>
    <row r="30" spans="1:2" ht="81.75" customHeight="1" thickBot="1">
      <c r="A30" s="272" t="s">
        <v>654</v>
      </c>
      <c r="B30" s="5">
        <v>100</v>
      </c>
    </row>
  </sheetData>
  <mergeCells count="1">
    <mergeCell ref="A6:B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1:B10"/>
  <sheetViews>
    <sheetView topLeftCell="A4" workbookViewId="0">
      <selection activeCell="B17" sqref="B17"/>
    </sheetView>
  </sheetViews>
  <sheetFormatPr defaultRowHeight="15.75"/>
  <cols>
    <col min="1" max="1" width="46.625" customWidth="1"/>
    <col min="2" max="2" width="19.875" customWidth="1"/>
  </cols>
  <sheetData>
    <row r="1" spans="1:2" ht="15.75" customHeight="1">
      <c r="B1" s="411" t="s">
        <v>198</v>
      </c>
    </row>
    <row r="2" spans="1:2">
      <c r="B2" s="412"/>
    </row>
    <row r="3" spans="1:2">
      <c r="B3" s="412"/>
    </row>
    <row r="4" spans="1:2">
      <c r="B4" s="412"/>
    </row>
    <row r="5" spans="1:2">
      <c r="A5" s="12"/>
    </row>
    <row r="6" spans="1:2">
      <c r="A6" s="12"/>
    </row>
    <row r="7" spans="1:2" ht="18.75">
      <c r="A7" s="410"/>
      <c r="B7" s="410"/>
    </row>
    <row r="8" spans="1:2" ht="37.5" customHeight="1">
      <c r="A8" s="361"/>
      <c r="B8" s="361"/>
    </row>
    <row r="9" spans="1:2" ht="18.75">
      <c r="A9" s="20"/>
    </row>
    <row r="10" spans="1:2" ht="35.25" customHeight="1"/>
  </sheetData>
  <mergeCells count="3">
    <mergeCell ref="A7:B7"/>
    <mergeCell ref="A8:B8"/>
    <mergeCell ref="B1:B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H7" sqref="H7"/>
    </sheetView>
  </sheetViews>
  <sheetFormatPr defaultRowHeight="15.75"/>
  <cols>
    <col min="2" max="2" width="24.375" customWidth="1"/>
    <col min="3" max="3" width="7.875" customWidth="1"/>
    <col min="4" max="4" width="10.625" customWidth="1"/>
    <col min="5" max="5" width="7.75" customWidth="1"/>
    <col min="6" max="6" width="11.25" customWidth="1"/>
    <col min="7" max="7" width="10.25" customWidth="1"/>
    <col min="8" max="8" width="11.375" customWidth="1"/>
  </cols>
  <sheetData>
    <row r="1" spans="1:12">
      <c r="A1" s="286"/>
      <c r="B1" s="286"/>
      <c r="C1" s="289"/>
      <c r="D1" s="415" t="s">
        <v>685</v>
      </c>
      <c r="E1" s="415"/>
      <c r="F1" s="415"/>
      <c r="G1" s="415"/>
      <c r="H1" s="415"/>
      <c r="I1" s="415"/>
      <c r="J1" s="415"/>
      <c r="K1" s="415"/>
      <c r="L1" s="415"/>
    </row>
    <row r="2" spans="1:12" ht="13.5" customHeight="1">
      <c r="A2" s="286"/>
      <c r="B2" s="286"/>
      <c r="C2" s="290"/>
      <c r="D2" s="291"/>
      <c r="E2" s="291"/>
      <c r="F2" s="287"/>
      <c r="G2" s="287"/>
      <c r="H2" s="288"/>
    </row>
    <row r="3" spans="1:12" ht="77.25" customHeight="1" thickBot="1">
      <c r="A3" s="416" t="s">
        <v>673</v>
      </c>
      <c r="B3" s="416"/>
      <c r="C3" s="416"/>
      <c r="D3" s="416"/>
      <c r="E3" s="416"/>
      <c r="F3" s="416"/>
      <c r="G3" s="416"/>
      <c r="H3" s="416"/>
    </row>
    <row r="4" spans="1:12" ht="63" customHeight="1">
      <c r="A4" s="413" t="s">
        <v>597</v>
      </c>
      <c r="B4" s="420" t="s">
        <v>605</v>
      </c>
      <c r="C4" s="413" t="s">
        <v>598</v>
      </c>
      <c r="D4" s="413" t="s">
        <v>117</v>
      </c>
      <c r="E4" s="413" t="s">
        <v>40</v>
      </c>
      <c r="F4" s="413" t="s">
        <v>557</v>
      </c>
      <c r="G4" s="413" t="s">
        <v>581</v>
      </c>
      <c r="H4" s="413" t="s">
        <v>669</v>
      </c>
    </row>
    <row r="5" spans="1:12" ht="28.5" customHeight="1" thickBot="1">
      <c r="A5" s="414"/>
      <c r="B5" s="421"/>
      <c r="C5" s="414"/>
      <c r="D5" s="414"/>
      <c r="E5" s="414"/>
      <c r="F5" s="414"/>
      <c r="G5" s="414"/>
      <c r="H5" s="414"/>
    </row>
    <row r="6" spans="1:12" ht="16.5" thickBot="1">
      <c r="A6" s="292" t="s">
        <v>604</v>
      </c>
      <c r="B6" s="417" t="s">
        <v>599</v>
      </c>
      <c r="C6" s="418"/>
      <c r="D6" s="418"/>
      <c r="E6" s="418"/>
      <c r="F6" s="418"/>
      <c r="G6" s="418"/>
      <c r="H6" s="419"/>
    </row>
    <row r="7" spans="1:12" ht="159" customHeight="1" thickBot="1">
      <c r="A7" s="293">
        <v>1</v>
      </c>
      <c r="B7" s="295" t="s">
        <v>607</v>
      </c>
      <c r="C7" s="300" t="s">
        <v>608</v>
      </c>
      <c r="D7" s="301" t="s">
        <v>507</v>
      </c>
      <c r="E7" s="300" t="s">
        <v>601</v>
      </c>
      <c r="F7" s="302">
        <v>69684.75</v>
      </c>
      <c r="G7" s="305">
        <v>0</v>
      </c>
      <c r="H7" s="303">
        <v>0</v>
      </c>
    </row>
    <row r="8" spans="1:12" ht="129" customHeight="1" thickBot="1">
      <c r="A8" s="294">
        <v>2</v>
      </c>
      <c r="B8" s="304" t="s">
        <v>583</v>
      </c>
      <c r="C8" s="297" t="s">
        <v>600</v>
      </c>
      <c r="D8" s="298">
        <v>3190090011</v>
      </c>
      <c r="E8" s="297" t="s">
        <v>601</v>
      </c>
      <c r="F8" s="299">
        <v>855.26</v>
      </c>
      <c r="G8" s="306">
        <v>855.26</v>
      </c>
      <c r="H8" s="306">
        <v>0</v>
      </c>
    </row>
    <row r="9" spans="1:12" ht="150.75" thickBot="1">
      <c r="A9" s="294">
        <v>3</v>
      </c>
      <c r="B9" s="304" t="s">
        <v>579</v>
      </c>
      <c r="C9" s="297" t="s">
        <v>603</v>
      </c>
      <c r="D9" s="307" t="s">
        <v>639</v>
      </c>
      <c r="E9" s="297" t="s">
        <v>601</v>
      </c>
      <c r="F9" s="299">
        <v>75791.87</v>
      </c>
      <c r="G9" s="308">
        <v>75791.87</v>
      </c>
      <c r="H9" s="308">
        <v>0</v>
      </c>
    </row>
    <row r="10" spans="1:12" ht="16.5" thickBot="1">
      <c r="A10" s="310" t="s">
        <v>602</v>
      </c>
      <c r="B10" s="309"/>
      <c r="C10" s="309"/>
      <c r="D10" s="309"/>
      <c r="E10" s="309"/>
      <c r="F10" s="315">
        <v>146331.88</v>
      </c>
      <c r="G10" s="296">
        <v>76647.13</v>
      </c>
      <c r="H10" s="311">
        <v>0</v>
      </c>
    </row>
    <row r="11" spans="1:12" ht="89.25" customHeight="1">
      <c r="A11" s="312"/>
      <c r="B11" s="312"/>
      <c r="C11" s="312"/>
      <c r="D11" s="312"/>
      <c r="E11" s="312"/>
      <c r="F11" s="312"/>
      <c r="G11" s="312"/>
      <c r="H11" s="312"/>
    </row>
  </sheetData>
  <mergeCells count="11">
    <mergeCell ref="H4:H5"/>
    <mergeCell ref="A4:A5"/>
    <mergeCell ref="D1:L1"/>
    <mergeCell ref="A3:H3"/>
    <mergeCell ref="B6:H6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9"/>
  <sheetViews>
    <sheetView tabSelected="1" topLeftCell="B7" workbookViewId="0">
      <selection activeCell="J15" sqref="J15"/>
    </sheetView>
  </sheetViews>
  <sheetFormatPr defaultRowHeight="15.75"/>
  <cols>
    <col min="5" max="5" width="12" customWidth="1"/>
    <col min="6" max="6" width="13.25" customWidth="1"/>
    <col min="7" max="7" width="13.75" customWidth="1"/>
  </cols>
  <sheetData>
    <row r="1" spans="2:8">
      <c r="E1" s="394" t="s">
        <v>686</v>
      </c>
      <c r="F1" s="394"/>
      <c r="G1" s="394"/>
      <c r="H1" s="394"/>
    </row>
    <row r="2" spans="2:8">
      <c r="E2" s="394"/>
      <c r="F2" s="394"/>
      <c r="G2" s="394"/>
      <c r="H2" s="394"/>
    </row>
    <row r="3" spans="2:8">
      <c r="E3" s="394"/>
      <c r="F3" s="394"/>
      <c r="G3" s="394"/>
      <c r="H3" s="394"/>
    </row>
    <row r="4" spans="2:8">
      <c r="E4" s="394"/>
      <c r="F4" s="394"/>
      <c r="G4" s="394"/>
      <c r="H4" s="394"/>
    </row>
    <row r="6" spans="2:8">
      <c r="B6" s="109"/>
      <c r="C6" s="431" t="s">
        <v>5</v>
      </c>
      <c r="D6" s="431"/>
      <c r="E6" s="431"/>
      <c r="F6" s="109"/>
    </row>
    <row r="7" spans="2:8" ht="15.75" customHeight="1">
      <c r="B7" s="438" t="s">
        <v>674</v>
      </c>
      <c r="C7" s="438"/>
      <c r="D7" s="438"/>
      <c r="E7" s="438"/>
      <c r="F7" s="438"/>
      <c r="G7" s="438"/>
      <c r="H7" s="438"/>
    </row>
    <row r="8" spans="2:8">
      <c r="B8" s="438"/>
      <c r="C8" s="438"/>
      <c r="D8" s="438"/>
      <c r="E8" s="438"/>
      <c r="F8" s="438"/>
      <c r="G8" s="438"/>
      <c r="H8" s="438"/>
    </row>
    <row r="9" spans="2:8">
      <c r="B9" s="438"/>
      <c r="C9" s="438"/>
      <c r="D9" s="438"/>
      <c r="E9" s="438"/>
      <c r="F9" s="438"/>
      <c r="G9" s="438"/>
      <c r="H9" s="438"/>
    </row>
    <row r="10" spans="2:8" ht="16.5" thickBot="1"/>
    <row r="11" spans="2:8" ht="16.5" thickBot="1">
      <c r="B11" s="432" t="s">
        <v>10</v>
      </c>
      <c r="C11" s="433"/>
      <c r="D11" s="434"/>
      <c r="E11" s="373" t="s">
        <v>141</v>
      </c>
      <c r="F11" s="374"/>
      <c r="G11" s="375"/>
    </row>
    <row r="12" spans="2:8" ht="16.5" thickBot="1">
      <c r="B12" s="435"/>
      <c r="C12" s="436"/>
      <c r="D12" s="437"/>
      <c r="E12" s="198" t="s">
        <v>557</v>
      </c>
      <c r="F12" s="199" t="s">
        <v>581</v>
      </c>
      <c r="G12" s="199" t="s">
        <v>669</v>
      </c>
    </row>
    <row r="13" spans="2:8" ht="18.75" customHeight="1">
      <c r="B13" s="422" t="s">
        <v>6</v>
      </c>
      <c r="C13" s="423"/>
      <c r="D13" s="424"/>
      <c r="E13" s="439">
        <v>0</v>
      </c>
      <c r="F13" s="434">
        <v>0</v>
      </c>
      <c r="G13" s="439">
        <v>0</v>
      </c>
    </row>
    <row r="14" spans="2:8" ht="22.5" customHeight="1">
      <c r="B14" s="425"/>
      <c r="C14" s="426"/>
      <c r="D14" s="427"/>
      <c r="E14" s="440"/>
      <c r="F14" s="442"/>
      <c r="G14" s="440"/>
    </row>
    <row r="15" spans="2:8" ht="16.5" customHeight="1" thickBot="1">
      <c r="B15" s="428"/>
      <c r="C15" s="429"/>
      <c r="D15" s="430"/>
      <c r="E15" s="441"/>
      <c r="F15" s="437"/>
      <c r="G15" s="441"/>
    </row>
    <row r="16" spans="2:8" ht="18.75" customHeight="1">
      <c r="B16" s="422" t="s">
        <v>449</v>
      </c>
      <c r="C16" s="461"/>
      <c r="D16" s="462"/>
      <c r="E16" s="439"/>
      <c r="F16" s="434">
        <v>0</v>
      </c>
      <c r="G16" s="439">
        <v>0</v>
      </c>
    </row>
    <row r="17" spans="2:7">
      <c r="B17" s="463"/>
      <c r="C17" s="464"/>
      <c r="D17" s="465"/>
      <c r="E17" s="440"/>
      <c r="F17" s="442"/>
      <c r="G17" s="440"/>
    </row>
    <row r="18" spans="2:7" ht="16.5" thickBot="1">
      <c r="B18" s="466"/>
      <c r="C18" s="467"/>
      <c r="D18" s="468"/>
      <c r="E18" s="441"/>
      <c r="F18" s="437"/>
      <c r="G18" s="441"/>
    </row>
    <row r="19" spans="2:7" ht="18.75" customHeight="1">
      <c r="B19" s="422" t="s">
        <v>450</v>
      </c>
      <c r="C19" s="423"/>
      <c r="D19" s="424"/>
      <c r="E19" s="432">
        <v>0</v>
      </c>
      <c r="F19" s="439">
        <v>0</v>
      </c>
      <c r="G19" s="439">
        <v>0</v>
      </c>
    </row>
    <row r="20" spans="2:7">
      <c r="B20" s="425"/>
      <c r="C20" s="426"/>
      <c r="D20" s="427"/>
      <c r="E20" s="478"/>
      <c r="F20" s="440"/>
      <c r="G20" s="440"/>
    </row>
    <row r="21" spans="2:7" ht="16.5" thickBot="1">
      <c r="B21" s="428"/>
      <c r="C21" s="429"/>
      <c r="D21" s="430"/>
      <c r="E21" s="435"/>
      <c r="F21" s="441"/>
      <c r="G21" s="441"/>
    </row>
    <row r="22" spans="2:7" ht="18.75" customHeight="1">
      <c r="B22" s="443" t="s">
        <v>451</v>
      </c>
      <c r="C22" s="444"/>
      <c r="D22" s="445"/>
      <c r="E22" s="432">
        <v>0</v>
      </c>
      <c r="F22" s="439">
        <v>0</v>
      </c>
      <c r="G22" s="439">
        <v>0</v>
      </c>
    </row>
    <row r="23" spans="2:7">
      <c r="B23" s="446"/>
      <c r="C23" s="447"/>
      <c r="D23" s="448"/>
      <c r="E23" s="478"/>
      <c r="F23" s="440"/>
      <c r="G23" s="440"/>
    </row>
    <row r="24" spans="2:7" ht="16.5" thickBot="1">
      <c r="B24" s="449"/>
      <c r="C24" s="450"/>
      <c r="D24" s="451"/>
      <c r="E24" s="435"/>
      <c r="F24" s="441"/>
      <c r="G24" s="441"/>
    </row>
    <row r="25" spans="2:7">
      <c r="B25" s="469" t="s">
        <v>404</v>
      </c>
      <c r="C25" s="470"/>
      <c r="D25" s="471"/>
      <c r="E25" s="439">
        <v>0</v>
      </c>
      <c r="F25" s="439">
        <v>0</v>
      </c>
      <c r="G25" s="439">
        <v>0</v>
      </c>
    </row>
    <row r="26" spans="2:7">
      <c r="B26" s="472"/>
      <c r="C26" s="473"/>
      <c r="D26" s="474"/>
      <c r="E26" s="440"/>
      <c r="F26" s="440"/>
      <c r="G26" s="440"/>
    </row>
    <row r="27" spans="2:7" ht="16.5" thickBot="1">
      <c r="B27" s="475"/>
      <c r="C27" s="476"/>
      <c r="D27" s="477"/>
      <c r="E27" s="441"/>
      <c r="F27" s="441"/>
      <c r="G27" s="441"/>
    </row>
    <row r="28" spans="2:7" ht="18.75" customHeight="1">
      <c r="B28" s="443" t="s">
        <v>405</v>
      </c>
      <c r="C28" s="444"/>
      <c r="D28" s="445"/>
      <c r="E28" s="439">
        <v>0</v>
      </c>
      <c r="F28" s="434">
        <v>0</v>
      </c>
      <c r="G28" s="439">
        <v>0</v>
      </c>
    </row>
    <row r="29" spans="2:7">
      <c r="B29" s="446"/>
      <c r="C29" s="447"/>
      <c r="D29" s="448"/>
      <c r="E29" s="440"/>
      <c r="F29" s="442"/>
      <c r="G29" s="440"/>
    </row>
    <row r="30" spans="2:7" ht="16.5" thickBot="1">
      <c r="B30" s="449"/>
      <c r="C30" s="450"/>
      <c r="D30" s="451"/>
      <c r="E30" s="441"/>
      <c r="F30" s="437"/>
      <c r="G30" s="441"/>
    </row>
    <row r="31" spans="2:7" ht="18.75" customHeight="1">
      <c r="B31" s="422" t="s">
        <v>7</v>
      </c>
      <c r="C31" s="423"/>
      <c r="D31" s="424"/>
      <c r="E31" s="439">
        <v>0</v>
      </c>
      <c r="F31" s="439">
        <v>0</v>
      </c>
      <c r="G31" s="439">
        <v>0</v>
      </c>
    </row>
    <row r="32" spans="2:7">
      <c r="B32" s="425"/>
      <c r="C32" s="426"/>
      <c r="D32" s="427"/>
      <c r="E32" s="440"/>
      <c r="F32" s="440"/>
      <c r="G32" s="440"/>
    </row>
    <row r="33" spans="2:7" ht="16.5" thickBot="1">
      <c r="B33" s="428"/>
      <c r="C33" s="429"/>
      <c r="D33" s="430"/>
      <c r="E33" s="441"/>
      <c r="F33" s="441"/>
      <c r="G33" s="441"/>
    </row>
    <row r="34" spans="2:7">
      <c r="B34" s="443" t="s">
        <v>8</v>
      </c>
      <c r="C34" s="444"/>
      <c r="D34" s="445"/>
      <c r="E34" s="439">
        <v>0</v>
      </c>
      <c r="F34" s="439">
        <v>0</v>
      </c>
      <c r="G34" s="439">
        <v>0</v>
      </c>
    </row>
    <row r="35" spans="2:7">
      <c r="B35" s="446"/>
      <c r="C35" s="447"/>
      <c r="D35" s="448"/>
      <c r="E35" s="440"/>
      <c r="F35" s="440"/>
      <c r="G35" s="440"/>
    </row>
    <row r="36" spans="2:7" ht="16.5" thickBot="1">
      <c r="B36" s="449"/>
      <c r="C36" s="450"/>
      <c r="D36" s="451"/>
      <c r="E36" s="441"/>
      <c r="F36" s="441"/>
      <c r="G36" s="441"/>
    </row>
    <row r="37" spans="2:7" ht="18.75" customHeight="1">
      <c r="B37" s="452" t="s">
        <v>452</v>
      </c>
      <c r="C37" s="453"/>
      <c r="D37" s="454"/>
      <c r="E37" s="439">
        <v>0</v>
      </c>
      <c r="F37" s="439">
        <v>0</v>
      </c>
      <c r="G37" s="439">
        <v>0</v>
      </c>
    </row>
    <row r="38" spans="2:7">
      <c r="B38" s="455"/>
      <c r="C38" s="456"/>
      <c r="D38" s="457"/>
      <c r="E38" s="440"/>
      <c r="F38" s="440"/>
      <c r="G38" s="440"/>
    </row>
    <row r="39" spans="2:7" ht="16.5" thickBot="1">
      <c r="B39" s="458"/>
      <c r="C39" s="459"/>
      <c r="D39" s="460"/>
      <c r="E39" s="441"/>
      <c r="F39" s="441"/>
      <c r="G39" s="441"/>
    </row>
  </sheetData>
  <mergeCells count="41">
    <mergeCell ref="E34:E36"/>
    <mergeCell ref="F34:F36"/>
    <mergeCell ref="G34:G36"/>
    <mergeCell ref="E37:E39"/>
    <mergeCell ref="F37:F39"/>
    <mergeCell ref="G37:G39"/>
    <mergeCell ref="E28:E30"/>
    <mergeCell ref="F28:F30"/>
    <mergeCell ref="G28:G30"/>
    <mergeCell ref="E31:E33"/>
    <mergeCell ref="F31:F33"/>
    <mergeCell ref="G31:G33"/>
    <mergeCell ref="E22:E24"/>
    <mergeCell ref="F22:F24"/>
    <mergeCell ref="G22:G24"/>
    <mergeCell ref="E25:E27"/>
    <mergeCell ref="F25:F27"/>
    <mergeCell ref="G25:G27"/>
    <mergeCell ref="E16:E18"/>
    <mergeCell ref="F16:F18"/>
    <mergeCell ref="G16:G18"/>
    <mergeCell ref="E19:E21"/>
    <mergeCell ref="F19:F21"/>
    <mergeCell ref="G19:G21"/>
    <mergeCell ref="B34:D36"/>
    <mergeCell ref="B37:D39"/>
    <mergeCell ref="B16:D18"/>
    <mergeCell ref="B31:D33"/>
    <mergeCell ref="B19:D21"/>
    <mergeCell ref="B22:D24"/>
    <mergeCell ref="B25:D27"/>
    <mergeCell ref="B28:D30"/>
    <mergeCell ref="B13:D15"/>
    <mergeCell ref="E1:H4"/>
    <mergeCell ref="C6:E6"/>
    <mergeCell ref="B11:D12"/>
    <mergeCell ref="B7:H9"/>
    <mergeCell ref="E11:G11"/>
    <mergeCell ref="E13:E15"/>
    <mergeCell ref="F13:F15"/>
    <mergeCell ref="G13:G15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2" sqref="K32"/>
    </sheetView>
  </sheetViews>
  <sheetFormatPr defaultRowHeight="15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D12"/>
  <sheetViews>
    <sheetView workbookViewId="0">
      <selection activeCell="B4" sqref="B4"/>
    </sheetView>
  </sheetViews>
  <sheetFormatPr defaultRowHeight="15.75"/>
  <cols>
    <col min="1" max="1" width="41.625" customWidth="1"/>
    <col min="2" max="2" width="14.625" customWidth="1"/>
  </cols>
  <sheetData>
    <row r="1" spans="1:4">
      <c r="A1" s="1"/>
      <c r="B1" s="1" t="s">
        <v>162</v>
      </c>
    </row>
    <row r="2" spans="1:4">
      <c r="A2" s="1"/>
      <c r="B2" s="1" t="s">
        <v>145</v>
      </c>
    </row>
    <row r="3" spans="1:4">
      <c r="A3" s="1"/>
      <c r="B3" s="1" t="s">
        <v>4</v>
      </c>
    </row>
    <row r="4" spans="1:4">
      <c r="A4" s="1"/>
      <c r="B4" s="274" t="s">
        <v>677</v>
      </c>
    </row>
    <row r="5" spans="1:4">
      <c r="A5" s="1"/>
      <c r="B5" s="1"/>
    </row>
    <row r="6" spans="1:4" ht="163.5" customHeight="1">
      <c r="A6" s="336" t="s">
        <v>657</v>
      </c>
      <c r="B6" s="336"/>
      <c r="C6" s="336"/>
      <c r="D6" s="336"/>
    </row>
    <row r="7" spans="1:4" ht="18.75">
      <c r="A7" s="20"/>
    </row>
    <row r="8" spans="1:4" ht="19.5" thickBot="1">
      <c r="A8" s="21"/>
      <c r="B8" s="21" t="s">
        <v>0</v>
      </c>
    </row>
    <row r="9" spans="1:4" ht="36.75" customHeight="1">
      <c r="A9" s="346" t="s">
        <v>1</v>
      </c>
      <c r="B9" s="337" t="s">
        <v>2</v>
      </c>
      <c r="C9" s="338"/>
      <c r="D9" s="339"/>
    </row>
    <row r="10" spans="1:4" ht="16.5" thickBot="1">
      <c r="A10" s="347"/>
      <c r="B10" s="340"/>
      <c r="C10" s="341"/>
      <c r="D10" s="342"/>
    </row>
    <row r="11" spans="1:4" ht="19.5" thickBot="1">
      <c r="A11" s="22">
        <v>1</v>
      </c>
      <c r="B11" s="343">
        <v>2</v>
      </c>
      <c r="C11" s="344"/>
      <c r="D11" s="345"/>
    </row>
    <row r="12" spans="1:4" ht="16.5" thickBot="1">
      <c r="A12" s="153" t="s">
        <v>3</v>
      </c>
      <c r="B12" s="333">
        <v>6.4799999999999996E-2</v>
      </c>
      <c r="C12" s="334"/>
      <c r="D12" s="335"/>
    </row>
  </sheetData>
  <mergeCells count="5">
    <mergeCell ref="B12:D12"/>
    <mergeCell ref="A6:D6"/>
    <mergeCell ref="B9:D10"/>
    <mergeCell ref="B11:D11"/>
    <mergeCell ref="A9:A10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55"/>
  <sheetViews>
    <sheetView zoomScale="75" workbookViewId="0">
      <selection activeCell="E13" sqref="E13"/>
    </sheetView>
  </sheetViews>
  <sheetFormatPr defaultRowHeight="15.75"/>
  <cols>
    <col min="1" max="1" width="28.125" customWidth="1"/>
    <col min="2" max="2" width="35.75" customWidth="1"/>
    <col min="3" max="3" width="15.125" customWidth="1"/>
    <col min="4" max="4" width="13.875" customWidth="1"/>
    <col min="5" max="5" width="16.375" customWidth="1"/>
  </cols>
  <sheetData>
    <row r="1" spans="1:5" ht="15.75" customHeight="1">
      <c r="C1" s="348" t="s">
        <v>678</v>
      </c>
      <c r="D1" s="348"/>
    </row>
    <row r="2" spans="1:5">
      <c r="C2" s="348"/>
      <c r="D2" s="348"/>
    </row>
    <row r="3" spans="1:5">
      <c r="C3" s="348"/>
      <c r="D3" s="348"/>
    </row>
    <row r="4" spans="1:5">
      <c r="C4" s="348"/>
      <c r="D4" s="348"/>
    </row>
    <row r="5" spans="1:5" ht="20.25" customHeight="1">
      <c r="A5" s="349" t="s">
        <v>151</v>
      </c>
      <c r="B5" s="349"/>
      <c r="C5" s="349"/>
    </row>
    <row r="6" spans="1:5" ht="20.25" customHeight="1">
      <c r="A6" s="349"/>
      <c r="B6" s="349"/>
      <c r="C6" s="349"/>
    </row>
    <row r="7" spans="1:5" ht="21" thickBot="1">
      <c r="A7" s="350" t="s">
        <v>659</v>
      </c>
      <c r="B7" s="350"/>
      <c r="C7" s="350"/>
    </row>
    <row r="8" spans="1:5" ht="45.75" customHeight="1" thickBot="1">
      <c r="A8" s="351" t="s">
        <v>115</v>
      </c>
      <c r="B8" s="351" t="s">
        <v>152</v>
      </c>
      <c r="C8" s="117" t="s">
        <v>52</v>
      </c>
      <c r="D8" s="121" t="s">
        <v>52</v>
      </c>
      <c r="E8" s="120" t="s">
        <v>52</v>
      </c>
    </row>
    <row r="9" spans="1:5" ht="16.5" thickBot="1">
      <c r="A9" s="352"/>
      <c r="B9" s="352"/>
      <c r="C9" s="118">
        <v>2023</v>
      </c>
      <c r="D9" s="108">
        <v>2024</v>
      </c>
      <c r="E9" s="134">
        <v>2025</v>
      </c>
    </row>
    <row r="10" spans="1:5" ht="16.5" thickBot="1">
      <c r="A10" s="14"/>
      <c r="B10" s="25" t="s">
        <v>153</v>
      </c>
      <c r="C10" s="119"/>
      <c r="D10" s="132"/>
      <c r="E10" s="133"/>
    </row>
    <row r="11" spans="1:5" ht="32.25" thickBot="1">
      <c r="A11" s="122">
        <v>182</v>
      </c>
      <c r="B11" s="123" t="s">
        <v>351</v>
      </c>
      <c r="C11" s="124">
        <f>C12+C16+C19</f>
        <v>6430600</v>
      </c>
      <c r="D11" s="140">
        <f>D12+D16+D19</f>
        <v>6455700</v>
      </c>
      <c r="E11" s="141">
        <f>E12+E16+E19</f>
        <v>6477700</v>
      </c>
    </row>
    <row r="12" spans="1:5" ht="16.5" thickBot="1">
      <c r="A12" s="125" t="s">
        <v>154</v>
      </c>
      <c r="B12" s="126" t="s">
        <v>155</v>
      </c>
      <c r="C12" s="127">
        <f>SUM(C13:C15)</f>
        <v>5115300</v>
      </c>
      <c r="D12" s="140">
        <f>(D13+D14+D15)</f>
        <v>5135300</v>
      </c>
      <c r="E12" s="141">
        <f>(E13+E14+E15)</f>
        <v>5147300</v>
      </c>
    </row>
    <row r="13" spans="1:5" ht="94.5" customHeight="1" thickBot="1">
      <c r="A13" s="26" t="s">
        <v>128</v>
      </c>
      <c r="B13" s="27" t="s">
        <v>116</v>
      </c>
      <c r="C13" s="146">
        <v>5100000</v>
      </c>
      <c r="D13" s="142">
        <v>5120000</v>
      </c>
      <c r="E13" s="144">
        <v>5130000</v>
      </c>
    </row>
    <row r="14" spans="1:5" ht="117" customHeight="1" thickBot="1">
      <c r="A14" s="26" t="s">
        <v>129</v>
      </c>
      <c r="B14" s="28" t="s">
        <v>156</v>
      </c>
      <c r="C14" s="148">
        <v>5300</v>
      </c>
      <c r="D14" s="142">
        <v>5300</v>
      </c>
      <c r="E14" s="139">
        <v>5300</v>
      </c>
    </row>
    <row r="15" spans="1:5" ht="79.5" thickBot="1">
      <c r="A15" s="26" t="s">
        <v>130</v>
      </c>
      <c r="B15" s="13" t="s">
        <v>131</v>
      </c>
      <c r="C15" s="143">
        <v>10000</v>
      </c>
      <c r="D15" s="142">
        <v>10000</v>
      </c>
      <c r="E15" s="139">
        <v>12000</v>
      </c>
    </row>
    <row r="16" spans="1:5" ht="16.5" thickBot="1">
      <c r="A16" s="68" t="s">
        <v>157</v>
      </c>
      <c r="B16" s="128" t="s">
        <v>158</v>
      </c>
      <c r="C16" s="145">
        <f>C17</f>
        <v>100000</v>
      </c>
      <c r="D16" s="140">
        <f>D17</f>
        <v>100000</v>
      </c>
      <c r="E16" s="141">
        <f>E17</f>
        <v>100000</v>
      </c>
    </row>
    <row r="17" spans="1:5" ht="16.5" thickBot="1">
      <c r="A17" s="26" t="s">
        <v>132</v>
      </c>
      <c r="B17" s="13" t="s">
        <v>133</v>
      </c>
      <c r="C17" s="143">
        <v>100000</v>
      </c>
      <c r="D17" s="142">
        <v>100000</v>
      </c>
      <c r="E17" s="139">
        <v>100000</v>
      </c>
    </row>
    <row r="18" spans="1:5" ht="31.5" customHeight="1" thickBot="1">
      <c r="A18" s="28" t="s">
        <v>134</v>
      </c>
      <c r="B18" s="28" t="s">
        <v>159</v>
      </c>
      <c r="C18" s="148">
        <v>0</v>
      </c>
      <c r="D18" s="142">
        <v>0</v>
      </c>
      <c r="E18" s="139">
        <v>0</v>
      </c>
    </row>
    <row r="19" spans="1:5" ht="16.5" thickBot="1">
      <c r="A19" s="68" t="s">
        <v>160</v>
      </c>
      <c r="B19" s="128" t="s">
        <v>197</v>
      </c>
      <c r="C19" s="129">
        <f>SUM(C20:C22)</f>
        <v>1215300</v>
      </c>
      <c r="D19" s="140">
        <f>(D20+D21+D22)</f>
        <v>1220400</v>
      </c>
      <c r="E19" s="141">
        <f>(E20+E21+E22)</f>
        <v>1230400</v>
      </c>
    </row>
    <row r="20" spans="1:5" ht="79.5" thickBot="1">
      <c r="A20" s="28" t="s">
        <v>16</v>
      </c>
      <c r="B20" s="29" t="s">
        <v>17</v>
      </c>
      <c r="C20" s="148">
        <v>70300</v>
      </c>
      <c r="D20" s="142">
        <v>70400</v>
      </c>
      <c r="E20" s="139">
        <v>70400</v>
      </c>
    </row>
    <row r="21" spans="1:5" ht="67.5" customHeight="1" thickBot="1">
      <c r="A21" s="28" t="s">
        <v>19</v>
      </c>
      <c r="B21" s="10" t="s">
        <v>18</v>
      </c>
      <c r="C21" s="148">
        <v>615000</v>
      </c>
      <c r="D21" s="142">
        <v>620000</v>
      </c>
      <c r="E21" s="139">
        <v>625000</v>
      </c>
    </row>
    <row r="22" spans="1:5" ht="63" customHeight="1" thickBot="1">
      <c r="A22" s="28" t="s">
        <v>20</v>
      </c>
      <c r="B22" s="28" t="s">
        <v>21</v>
      </c>
      <c r="C22" s="148">
        <v>530000</v>
      </c>
      <c r="D22" s="142">
        <v>530000</v>
      </c>
      <c r="E22" s="139">
        <v>535000</v>
      </c>
    </row>
    <row r="23" spans="1:5" ht="32.25" thickBot="1">
      <c r="A23" s="130">
        <v>100</v>
      </c>
      <c r="B23" s="51" t="s">
        <v>135</v>
      </c>
      <c r="C23" s="145">
        <f>SUM(C24:C27)</f>
        <v>1825910</v>
      </c>
      <c r="D23" s="140">
        <f>(D24+D25+D26+D27)</f>
        <v>1917400</v>
      </c>
      <c r="E23" s="141">
        <f>(E24+E25+E26+E27)</f>
        <v>2053070</v>
      </c>
    </row>
    <row r="24" spans="1:5" ht="111.75" customHeight="1" thickBot="1">
      <c r="A24" s="26" t="s">
        <v>509</v>
      </c>
      <c r="B24" s="271" t="s">
        <v>202</v>
      </c>
      <c r="C24" s="143">
        <v>864840</v>
      </c>
      <c r="D24" s="142">
        <v>914760</v>
      </c>
      <c r="E24" s="139">
        <v>981890</v>
      </c>
    </row>
    <row r="25" spans="1:5" ht="152.25" customHeight="1" thickBot="1">
      <c r="A25" s="26" t="s">
        <v>510</v>
      </c>
      <c r="B25" s="271" t="s">
        <v>203</v>
      </c>
      <c r="C25" s="143">
        <v>6010</v>
      </c>
      <c r="D25" s="142">
        <v>6250</v>
      </c>
      <c r="E25" s="139">
        <v>6530</v>
      </c>
    </row>
    <row r="26" spans="1:5" ht="126.75" thickBot="1">
      <c r="A26" s="26" t="s">
        <v>511</v>
      </c>
      <c r="B26" s="271" t="s">
        <v>204</v>
      </c>
      <c r="C26" s="143">
        <v>1069120</v>
      </c>
      <c r="D26" s="142">
        <v>1116190</v>
      </c>
      <c r="E26" s="139">
        <v>1185560</v>
      </c>
    </row>
    <row r="27" spans="1:5" ht="126.75" thickBot="1">
      <c r="A27" s="26" t="s">
        <v>512</v>
      </c>
      <c r="B27" s="271" t="s">
        <v>110</v>
      </c>
      <c r="C27" s="143">
        <v>-114060</v>
      </c>
      <c r="D27" s="142">
        <v>-119800</v>
      </c>
      <c r="E27" s="139">
        <v>-120910</v>
      </c>
    </row>
    <row r="28" spans="1:5" ht="32.25" thickBot="1">
      <c r="A28" s="130">
        <v>900</v>
      </c>
      <c r="B28" s="51" t="s">
        <v>168</v>
      </c>
      <c r="C28" s="145">
        <f>SUM(C29:C30)</f>
        <v>50000</v>
      </c>
      <c r="D28" s="140">
        <f>(D29+D30)</f>
        <v>50000</v>
      </c>
      <c r="E28" s="141">
        <f>(E29+E30)</f>
        <v>50000</v>
      </c>
    </row>
    <row r="29" spans="1:5" ht="81" customHeight="1" thickBot="1">
      <c r="A29" s="110" t="s">
        <v>190</v>
      </c>
      <c r="B29" s="285" t="s">
        <v>590</v>
      </c>
      <c r="C29" s="146">
        <v>30000</v>
      </c>
      <c r="D29" s="142">
        <v>30000</v>
      </c>
      <c r="E29" s="139">
        <v>30000</v>
      </c>
    </row>
    <row r="30" spans="1:5" ht="80.25" customHeight="1" thickBot="1">
      <c r="A30" s="110" t="s">
        <v>191</v>
      </c>
      <c r="B30" s="285" t="s">
        <v>591</v>
      </c>
      <c r="C30" s="146">
        <v>20000</v>
      </c>
      <c r="D30" s="142">
        <v>20000</v>
      </c>
      <c r="E30" s="139">
        <v>20000</v>
      </c>
    </row>
    <row r="31" spans="1:5" ht="48" customHeight="1" thickBot="1">
      <c r="A31" s="131">
        <v>933</v>
      </c>
      <c r="B31" s="122" t="s">
        <v>349</v>
      </c>
      <c r="C31" s="147">
        <f>(C32+C33+C34++C36+C41+C37+C38+C40+C35+C39)</f>
        <v>202452</v>
      </c>
      <c r="D31" s="147">
        <f>(D32+D33+D34++D36+D41+D37+D38+D40)</f>
        <v>195752</v>
      </c>
      <c r="E31" s="147">
        <f>(E32+E33+E34++E36+E41+E37+E38+E40)</f>
        <v>195752</v>
      </c>
    </row>
    <row r="32" spans="1:5" ht="113.25" customHeight="1" thickBot="1">
      <c r="A32" s="26" t="s">
        <v>350</v>
      </c>
      <c r="B32" s="27" t="s">
        <v>352</v>
      </c>
      <c r="C32" s="146">
        <v>10600</v>
      </c>
      <c r="D32" s="138">
        <v>10700</v>
      </c>
      <c r="E32" s="139">
        <v>10700</v>
      </c>
    </row>
    <row r="33" spans="1:5" ht="122.25" customHeight="1" thickBot="1">
      <c r="A33" s="26" t="s">
        <v>23</v>
      </c>
      <c r="B33" s="27" t="s">
        <v>22</v>
      </c>
      <c r="C33" s="146">
        <v>19852</v>
      </c>
      <c r="D33" s="142">
        <v>19852</v>
      </c>
      <c r="E33" s="139">
        <v>19852</v>
      </c>
    </row>
    <row r="34" spans="1:5" ht="57" customHeight="1" thickBot="1">
      <c r="A34" s="28" t="s">
        <v>25</v>
      </c>
      <c r="B34" s="28" t="s">
        <v>24</v>
      </c>
      <c r="C34" s="148">
        <v>0</v>
      </c>
      <c r="D34" s="142">
        <v>0</v>
      </c>
      <c r="E34" s="139">
        <v>0</v>
      </c>
    </row>
    <row r="35" spans="1:5" ht="57" customHeight="1" thickBot="1">
      <c r="A35" s="323" t="s">
        <v>635</v>
      </c>
      <c r="B35" s="272" t="s">
        <v>636</v>
      </c>
      <c r="C35" s="205">
        <v>0</v>
      </c>
      <c r="D35" s="162">
        <v>0</v>
      </c>
      <c r="E35" s="164">
        <v>0</v>
      </c>
    </row>
    <row r="36" spans="1:5" ht="110.25" customHeight="1" thickBot="1">
      <c r="A36" s="26" t="s">
        <v>50</v>
      </c>
      <c r="B36" s="13" t="s">
        <v>51</v>
      </c>
      <c r="C36" s="203">
        <v>92000</v>
      </c>
      <c r="D36" s="162">
        <v>93000</v>
      </c>
      <c r="E36" s="164">
        <v>93000</v>
      </c>
    </row>
    <row r="37" spans="1:5" ht="152.25" customHeight="1" thickBot="1">
      <c r="A37" s="26" t="s">
        <v>408</v>
      </c>
      <c r="B37" s="202" t="s">
        <v>407</v>
      </c>
      <c r="C37" s="205">
        <v>5000</v>
      </c>
      <c r="D37" s="205">
        <v>5000</v>
      </c>
      <c r="E37" s="205">
        <v>5000</v>
      </c>
    </row>
    <row r="38" spans="1:5" ht="87.75" customHeight="1" thickBot="1">
      <c r="A38" s="206" t="s">
        <v>419</v>
      </c>
      <c r="B38" s="28" t="s">
        <v>418</v>
      </c>
      <c r="C38" s="205">
        <v>5000</v>
      </c>
      <c r="D38" s="205">
        <v>5000</v>
      </c>
      <c r="E38" s="205">
        <v>5000</v>
      </c>
    </row>
    <row r="39" spans="1:5" ht="139.5" customHeight="1" thickBot="1">
      <c r="A39" s="211" t="s">
        <v>646</v>
      </c>
      <c r="B39" s="13" t="s">
        <v>615</v>
      </c>
      <c r="C39" s="143">
        <v>0</v>
      </c>
      <c r="D39" s="205">
        <v>0</v>
      </c>
      <c r="E39" s="205">
        <v>0</v>
      </c>
    </row>
    <row r="40" spans="1:5" ht="51.75" customHeight="1" thickBot="1">
      <c r="A40" s="211" t="s">
        <v>482</v>
      </c>
      <c r="B40" s="13" t="s">
        <v>33</v>
      </c>
      <c r="C40" s="143">
        <v>0</v>
      </c>
      <c r="D40" s="212">
        <v>0</v>
      </c>
      <c r="E40" s="213">
        <v>0</v>
      </c>
    </row>
    <row r="41" spans="1:5" ht="126.75" thickBot="1">
      <c r="A41" s="26" t="s">
        <v>27</v>
      </c>
      <c r="B41" s="13" t="s">
        <v>26</v>
      </c>
      <c r="C41" s="143">
        <v>70000</v>
      </c>
      <c r="D41" s="163">
        <v>62200</v>
      </c>
      <c r="E41" s="163">
        <v>62200</v>
      </c>
    </row>
    <row r="42" spans="1:5" ht="16.5" thickBot="1">
      <c r="A42" s="130">
        <v>933</v>
      </c>
      <c r="B42" s="128" t="s">
        <v>111</v>
      </c>
      <c r="C42" s="145">
        <f>C43</f>
        <v>18950342.030000001</v>
      </c>
      <c r="D42" s="204">
        <f>D43</f>
        <v>7316480</v>
      </c>
      <c r="E42" s="167">
        <f>E43</f>
        <v>7058360</v>
      </c>
    </row>
    <row r="43" spans="1:5" ht="48" thickBot="1">
      <c r="A43" s="68" t="s">
        <v>112</v>
      </c>
      <c r="B43" s="128" t="s">
        <v>113</v>
      </c>
      <c r="C43" s="145">
        <f>SUM(C44:C54)</f>
        <v>18950342.030000001</v>
      </c>
      <c r="D43" s="204">
        <f>SUM(D44:D54)</f>
        <v>7316480</v>
      </c>
      <c r="E43" s="204">
        <f>SUM(E44:E54)</f>
        <v>7058360</v>
      </c>
    </row>
    <row r="44" spans="1:5" ht="79.5" thickBot="1">
      <c r="A44" s="26" t="s">
        <v>489</v>
      </c>
      <c r="B44" s="13" t="s">
        <v>592</v>
      </c>
      <c r="C44" s="261">
        <v>8351600</v>
      </c>
      <c r="D44" s="142">
        <v>7002900</v>
      </c>
      <c r="E44" s="139">
        <v>6734100</v>
      </c>
    </row>
    <row r="45" spans="1:5" ht="71.25" customHeight="1" thickBot="1">
      <c r="A45" s="26" t="s">
        <v>490</v>
      </c>
      <c r="B45" s="27" t="s">
        <v>593</v>
      </c>
      <c r="C45" s="146">
        <v>288600</v>
      </c>
      <c r="D45" s="142">
        <v>301500</v>
      </c>
      <c r="E45" s="139">
        <v>312180</v>
      </c>
    </row>
    <row r="46" spans="1:5" ht="55.5" customHeight="1" thickBot="1">
      <c r="A46" s="217" t="s">
        <v>491</v>
      </c>
      <c r="B46" s="218" t="s">
        <v>438</v>
      </c>
      <c r="C46" s="219">
        <v>12080</v>
      </c>
      <c r="D46" s="220">
        <v>12080</v>
      </c>
      <c r="E46" s="220">
        <v>12080</v>
      </c>
    </row>
    <row r="47" spans="1:5" ht="32.25" thickBot="1">
      <c r="A47" s="217" t="s">
        <v>492</v>
      </c>
      <c r="B47" s="273" t="s">
        <v>28</v>
      </c>
      <c r="C47" s="219">
        <v>1384227</v>
      </c>
      <c r="D47" s="220"/>
      <c r="E47" s="220"/>
    </row>
    <row r="48" spans="1:5" ht="51" customHeight="1" thickBot="1">
      <c r="A48" s="28" t="s">
        <v>493</v>
      </c>
      <c r="B48" s="28" t="s">
        <v>655</v>
      </c>
      <c r="C48" s="262">
        <v>722525.08</v>
      </c>
      <c r="D48" s="163">
        <v>0</v>
      </c>
      <c r="E48" s="163">
        <v>0</v>
      </c>
    </row>
    <row r="49" spans="1:5" ht="105.75" customHeight="1" thickBot="1">
      <c r="A49" s="28" t="s">
        <v>494</v>
      </c>
      <c r="B49" s="28" t="s">
        <v>425</v>
      </c>
      <c r="C49" s="148">
        <v>4000000</v>
      </c>
      <c r="D49" s="163">
        <v>0</v>
      </c>
      <c r="E49" s="163">
        <v>0</v>
      </c>
    </row>
    <row r="50" spans="1:5" ht="183.75" customHeight="1" thickBot="1">
      <c r="A50" s="28" t="s">
        <v>495</v>
      </c>
      <c r="B50" s="28" t="s">
        <v>496</v>
      </c>
      <c r="C50" s="148">
        <v>4191309.95</v>
      </c>
      <c r="D50" s="163">
        <v>0</v>
      </c>
      <c r="E50" s="163">
        <v>0</v>
      </c>
    </row>
    <row r="51" spans="1:5" ht="78.75" customHeight="1" thickBot="1">
      <c r="A51" s="324" t="s">
        <v>647</v>
      </c>
      <c r="B51" s="28" t="s">
        <v>648</v>
      </c>
      <c r="C51" s="143">
        <v>0</v>
      </c>
      <c r="D51" s="163">
        <v>0</v>
      </c>
      <c r="E51" s="163">
        <v>0</v>
      </c>
    </row>
    <row r="52" spans="1:5" ht="63" customHeight="1" thickBot="1">
      <c r="A52" s="26" t="s">
        <v>571</v>
      </c>
      <c r="B52" s="272" t="s">
        <v>573</v>
      </c>
      <c r="C52" s="143">
        <v>0</v>
      </c>
      <c r="D52" s="163">
        <v>0</v>
      </c>
      <c r="E52" s="163">
        <v>0</v>
      </c>
    </row>
    <row r="53" spans="1:5" ht="39.75" customHeight="1" thickBot="1">
      <c r="A53" s="26" t="s">
        <v>572</v>
      </c>
      <c r="B53" s="272" t="s">
        <v>574</v>
      </c>
      <c r="C53" s="143">
        <v>0</v>
      </c>
      <c r="D53" s="163">
        <v>0</v>
      </c>
      <c r="E53" s="163">
        <v>0</v>
      </c>
    </row>
    <row r="54" spans="1:5" ht="79.5" thickBot="1">
      <c r="A54" s="26" t="s">
        <v>595</v>
      </c>
      <c r="B54" s="13" t="s">
        <v>594</v>
      </c>
      <c r="C54" s="143">
        <v>0</v>
      </c>
      <c r="D54" s="166">
        <v>0</v>
      </c>
      <c r="E54" s="165">
        <v>0</v>
      </c>
    </row>
    <row r="55" spans="1:5" ht="16.5" thickBot="1">
      <c r="A55" s="53"/>
      <c r="B55" s="128" t="s">
        <v>114</v>
      </c>
      <c r="C55" s="263">
        <f>C11+C23+C28+C31+C42</f>
        <v>27459304.030000001</v>
      </c>
      <c r="D55" s="264">
        <f>D11+D23+D28+D31+D42</f>
        <v>15935332</v>
      </c>
      <c r="E55" s="167">
        <f>E11+E23+E28+E31+E42</f>
        <v>15834882</v>
      </c>
    </row>
  </sheetData>
  <mergeCells count="5">
    <mergeCell ref="C1:D4"/>
    <mergeCell ref="A5:C6"/>
    <mergeCell ref="A7:C7"/>
    <mergeCell ref="A8:A9"/>
    <mergeCell ref="B8:B9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E22"/>
  <sheetViews>
    <sheetView workbookViewId="0">
      <selection activeCell="C2" sqref="C2:D4"/>
    </sheetView>
  </sheetViews>
  <sheetFormatPr defaultRowHeight="15.75"/>
  <cols>
    <col min="1" max="1" width="24" customWidth="1"/>
    <col min="2" max="2" width="29.375" customWidth="1"/>
    <col min="3" max="3" width="14.125" customWidth="1"/>
    <col min="4" max="4" width="16.625" customWidth="1"/>
    <col min="5" max="5" width="13.875" customWidth="1"/>
  </cols>
  <sheetData>
    <row r="2" spans="1:5">
      <c r="C2" s="355" t="s">
        <v>679</v>
      </c>
      <c r="D2" s="355"/>
    </row>
    <row r="3" spans="1:5">
      <c r="C3" s="355"/>
      <c r="D3" s="355"/>
    </row>
    <row r="4" spans="1:5">
      <c r="C4" s="355"/>
      <c r="D4" s="355"/>
    </row>
    <row r="6" spans="1:5" ht="36.75" customHeight="1">
      <c r="A6" s="336" t="s">
        <v>660</v>
      </c>
      <c r="B6" s="336"/>
      <c r="C6" s="336"/>
      <c r="D6" s="336"/>
      <c r="E6" s="336"/>
    </row>
    <row r="7" spans="1:5" ht="19.5" thickBot="1">
      <c r="A7" s="15"/>
    </row>
    <row r="8" spans="1:5" ht="38.25" customHeight="1" thickBot="1">
      <c r="A8" s="351" t="s">
        <v>139</v>
      </c>
      <c r="B8" s="354" t="s">
        <v>140</v>
      </c>
      <c r="C8" s="356" t="s">
        <v>53</v>
      </c>
      <c r="D8" s="357"/>
      <c r="E8" s="358"/>
    </row>
    <row r="9" spans="1:5">
      <c r="A9" s="353"/>
      <c r="B9" s="353"/>
      <c r="C9" s="27" t="s">
        <v>588</v>
      </c>
      <c r="D9" s="27" t="s">
        <v>581</v>
      </c>
      <c r="E9" s="135" t="s">
        <v>661</v>
      </c>
    </row>
    <row r="10" spans="1:5" ht="16.5" thickBot="1">
      <c r="A10" s="352"/>
      <c r="B10" s="352"/>
      <c r="C10" s="26"/>
      <c r="D10" s="26"/>
      <c r="E10" s="13"/>
    </row>
    <row r="11" spans="1:5" ht="16.5" thickBot="1">
      <c r="A11" s="4">
        <v>1</v>
      </c>
      <c r="B11" s="5">
        <v>2</v>
      </c>
      <c r="C11" s="5">
        <v>3</v>
      </c>
      <c r="D11" s="108">
        <v>4</v>
      </c>
      <c r="E11" s="108">
        <v>5</v>
      </c>
    </row>
    <row r="12" spans="1:5" ht="32.25" thickBot="1">
      <c r="A12" s="136" t="s">
        <v>616</v>
      </c>
      <c r="B12" s="137" t="s">
        <v>142</v>
      </c>
      <c r="C12" s="240">
        <v>0</v>
      </c>
      <c r="D12" s="167">
        <v>0</v>
      </c>
      <c r="E12" s="167">
        <v>0</v>
      </c>
    </row>
    <row r="13" spans="1:5" ht="16.5" thickBot="1">
      <c r="A13" s="16" t="s">
        <v>143</v>
      </c>
      <c r="B13" s="13"/>
      <c r="C13" s="328"/>
      <c r="D13" s="108"/>
      <c r="E13" s="108"/>
    </row>
    <row r="14" spans="1:5" ht="32.25" thickBot="1">
      <c r="A14" s="17" t="s">
        <v>621</v>
      </c>
      <c r="B14" s="13" t="s">
        <v>617</v>
      </c>
      <c r="C14" s="228">
        <v>0</v>
      </c>
      <c r="D14" s="163">
        <v>0</v>
      </c>
      <c r="E14" s="163">
        <v>0</v>
      </c>
    </row>
    <row r="15" spans="1:5" ht="32.25" thickBot="1">
      <c r="A15" s="313" t="s">
        <v>622</v>
      </c>
      <c r="B15" s="314" t="s">
        <v>618</v>
      </c>
      <c r="C15" s="329">
        <v>-27459304.030000001</v>
      </c>
      <c r="D15" s="330">
        <v>-15935332</v>
      </c>
      <c r="E15" s="330">
        <v>-15834882</v>
      </c>
    </row>
    <row r="16" spans="1:5" ht="32.25" thickBot="1">
      <c r="A16" s="17" t="s">
        <v>623</v>
      </c>
      <c r="B16" s="13" t="s">
        <v>619</v>
      </c>
      <c r="C16" s="331">
        <v>-27459304.030000001</v>
      </c>
      <c r="D16" s="192">
        <v>-15935332</v>
      </c>
      <c r="E16" s="192">
        <v>-15834882</v>
      </c>
    </row>
    <row r="17" spans="1:5" ht="32.25" thickBot="1">
      <c r="A17" s="17" t="s">
        <v>624</v>
      </c>
      <c r="B17" s="13" t="s">
        <v>620</v>
      </c>
      <c r="C17" s="331">
        <v>-27459304.030000001</v>
      </c>
      <c r="D17" s="192">
        <v>-15935332</v>
      </c>
      <c r="E17" s="192">
        <v>-15834882</v>
      </c>
    </row>
    <row r="18" spans="1:5" ht="48" thickBot="1">
      <c r="A18" s="17" t="s">
        <v>35</v>
      </c>
      <c r="B18" s="13" t="s">
        <v>637</v>
      </c>
      <c r="C18" s="331">
        <v>-27459304.030000001</v>
      </c>
      <c r="D18" s="192">
        <v>-15935332</v>
      </c>
      <c r="E18" s="192">
        <v>-15834882</v>
      </c>
    </row>
    <row r="19" spans="1:5" ht="32.25" thickBot="1">
      <c r="A19" s="313" t="s">
        <v>625</v>
      </c>
      <c r="B19" s="314" t="s">
        <v>626</v>
      </c>
      <c r="C19" s="329">
        <v>27459304.030000001</v>
      </c>
      <c r="D19" s="330">
        <v>15935332</v>
      </c>
      <c r="E19" s="330">
        <v>15834882</v>
      </c>
    </row>
    <row r="20" spans="1:5" ht="32.25" thickBot="1">
      <c r="A20" s="17" t="s">
        <v>627</v>
      </c>
      <c r="B20" s="13" t="s">
        <v>628</v>
      </c>
      <c r="C20" s="331">
        <v>27459304.030000001</v>
      </c>
      <c r="D20" s="192">
        <v>15935332</v>
      </c>
      <c r="E20" s="192">
        <v>15834882</v>
      </c>
    </row>
    <row r="21" spans="1:5" ht="37.5" customHeight="1" thickBot="1">
      <c r="A21" s="17" t="s">
        <v>630</v>
      </c>
      <c r="B21" s="13" t="s">
        <v>144</v>
      </c>
      <c r="C21" s="331">
        <v>27459304.030000001</v>
      </c>
      <c r="D21" s="192">
        <v>15935332</v>
      </c>
      <c r="E21" s="192">
        <v>15834882</v>
      </c>
    </row>
    <row r="22" spans="1:5" ht="28.5" customHeight="1" thickBot="1">
      <c r="A22" s="17" t="s">
        <v>629</v>
      </c>
      <c r="B22" s="13" t="s">
        <v>634</v>
      </c>
      <c r="C22" s="228">
        <v>27459304.030000001</v>
      </c>
      <c r="D22" s="163">
        <v>15935332</v>
      </c>
      <c r="E22" s="163">
        <v>15834882</v>
      </c>
    </row>
  </sheetData>
  <mergeCells count="5">
    <mergeCell ref="A8:A10"/>
    <mergeCell ref="B8:B10"/>
    <mergeCell ref="C2:D4"/>
    <mergeCell ref="C8:E8"/>
    <mergeCell ref="A6:E6"/>
  </mergeCells>
  <phoneticPr fontId="12" type="noConversion"/>
  <pageMargins left="0.7" right="0.7" top="0.75" bottom="0.7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O180"/>
  <sheetViews>
    <sheetView zoomScale="75" workbookViewId="0">
      <selection activeCell="A6" sqref="A6:D6"/>
    </sheetView>
  </sheetViews>
  <sheetFormatPr defaultRowHeight="15.75"/>
  <cols>
    <col min="1" max="1" width="63.75" customWidth="1"/>
    <col min="2" max="2" width="18.5" customWidth="1"/>
    <col min="3" max="3" width="13.125" customWidth="1"/>
    <col min="4" max="4" width="14.625" customWidth="1"/>
  </cols>
  <sheetData>
    <row r="1" spans="1:7">
      <c r="D1" s="274" t="s">
        <v>575</v>
      </c>
    </row>
    <row r="2" spans="1:7">
      <c r="D2" s="1" t="s">
        <v>145</v>
      </c>
    </row>
    <row r="3" spans="1:7">
      <c r="D3" s="1" t="s">
        <v>122</v>
      </c>
    </row>
    <row r="4" spans="1:7">
      <c r="A4" s="18"/>
      <c r="C4" s="360" t="s">
        <v>680</v>
      </c>
      <c r="D4" s="360"/>
    </row>
    <row r="5" spans="1:7" ht="18" customHeight="1">
      <c r="A5" s="18"/>
      <c r="D5" s="1"/>
    </row>
    <row r="6" spans="1:7" ht="105.75" customHeight="1">
      <c r="A6" s="359" t="s">
        <v>662</v>
      </c>
      <c r="B6" s="359"/>
      <c r="C6" s="359"/>
      <c r="D6" s="359"/>
    </row>
    <row r="7" spans="1:7" ht="19.5" thickBot="1">
      <c r="A7" s="30"/>
    </row>
    <row r="8" spans="1:7" ht="32.25" thickBot="1">
      <c r="A8" s="2" t="s">
        <v>9</v>
      </c>
      <c r="B8" s="2" t="s">
        <v>117</v>
      </c>
      <c r="C8" s="3" t="s">
        <v>40</v>
      </c>
      <c r="D8" s="2" t="s">
        <v>118</v>
      </c>
    </row>
    <row r="9" spans="1:7" ht="79.5" thickBot="1">
      <c r="A9" s="49" t="s">
        <v>206</v>
      </c>
      <c r="B9" s="50" t="s">
        <v>221</v>
      </c>
      <c r="C9" s="51"/>
      <c r="D9" s="89">
        <f>D10+D13+D18+D21</f>
        <v>94312</v>
      </c>
    </row>
    <row r="10" spans="1:7" ht="16.5" thickBot="1">
      <c r="A10" s="52" t="s">
        <v>222</v>
      </c>
      <c r="B10" s="50" t="s">
        <v>224</v>
      </c>
      <c r="C10" s="51"/>
      <c r="D10" s="89">
        <f>D11</f>
        <v>25200</v>
      </c>
    </row>
    <row r="11" spans="1:7" ht="16.5" thickBot="1">
      <c r="A11" s="53" t="s">
        <v>223</v>
      </c>
      <c r="B11" s="50" t="s">
        <v>226</v>
      </c>
      <c r="C11" s="54"/>
      <c r="D11" s="87">
        <f>SUM(D12)</f>
        <v>25200</v>
      </c>
    </row>
    <row r="12" spans="1:7" ht="75" customHeight="1" thickBot="1">
      <c r="A12" s="248" t="s">
        <v>43</v>
      </c>
      <c r="B12" s="55" t="s">
        <v>225</v>
      </c>
      <c r="C12" s="7">
        <v>200</v>
      </c>
      <c r="D12" s="88">
        <v>25200</v>
      </c>
      <c r="G12" s="45"/>
    </row>
    <row r="13" spans="1:7" ht="32.25" thickBot="1">
      <c r="A13" s="56" t="s">
        <v>207</v>
      </c>
      <c r="B13" s="50" t="s">
        <v>169</v>
      </c>
      <c r="C13" s="57"/>
      <c r="D13" s="90">
        <f>SUM(D15:D17)</f>
        <v>68712</v>
      </c>
    </row>
    <row r="14" spans="1:7" ht="32.25" thickBot="1">
      <c r="A14" s="56" t="s">
        <v>234</v>
      </c>
      <c r="B14" s="58" t="s">
        <v>227</v>
      </c>
      <c r="C14" s="59"/>
      <c r="D14" s="91">
        <f>D15+D16+D17</f>
        <v>68712</v>
      </c>
    </row>
    <row r="15" spans="1:7" ht="60" customHeight="1" thickBot="1">
      <c r="A15" s="60" t="s">
        <v>44</v>
      </c>
      <c r="B15" s="61" t="s">
        <v>228</v>
      </c>
      <c r="C15" s="7">
        <v>200</v>
      </c>
      <c r="D15" s="88">
        <v>0</v>
      </c>
    </row>
    <row r="16" spans="1:7" ht="58.5" customHeight="1" thickBot="1">
      <c r="A16" s="60" t="s">
        <v>45</v>
      </c>
      <c r="B16" s="55" t="s">
        <v>229</v>
      </c>
      <c r="C16" s="2">
        <v>200</v>
      </c>
      <c r="D16" s="93">
        <v>0</v>
      </c>
    </row>
    <row r="17" spans="1:4" ht="63.75" thickBot="1">
      <c r="A17" s="60" t="s">
        <v>57</v>
      </c>
      <c r="B17" s="55" t="s">
        <v>230</v>
      </c>
      <c r="C17" s="2">
        <v>600</v>
      </c>
      <c r="D17" s="228">
        <v>68712</v>
      </c>
    </row>
    <row r="18" spans="1:4" ht="32.25" thickBot="1">
      <c r="A18" s="52" t="s">
        <v>208</v>
      </c>
      <c r="B18" s="50" t="s">
        <v>231</v>
      </c>
      <c r="C18" s="54"/>
      <c r="D18" s="172">
        <f>SUM(D20)</f>
        <v>0</v>
      </c>
    </row>
    <row r="19" spans="1:4" ht="48" thickBot="1">
      <c r="A19" s="52" t="s">
        <v>233</v>
      </c>
      <c r="B19" s="58" t="s">
        <v>232</v>
      </c>
      <c r="C19" s="54"/>
      <c r="D19" s="87">
        <f>D20</f>
        <v>0</v>
      </c>
    </row>
    <row r="20" spans="1:4" ht="48" thickBot="1">
      <c r="A20" s="60" t="s">
        <v>46</v>
      </c>
      <c r="B20" s="55" t="s">
        <v>235</v>
      </c>
      <c r="C20" s="2">
        <v>200</v>
      </c>
      <c r="D20" s="93">
        <v>0</v>
      </c>
    </row>
    <row r="21" spans="1:4" ht="48" thickBot="1">
      <c r="A21" s="52" t="s">
        <v>209</v>
      </c>
      <c r="B21" s="50" t="s">
        <v>236</v>
      </c>
      <c r="C21" s="54"/>
      <c r="D21" s="87">
        <f>SUM(D23)</f>
        <v>400</v>
      </c>
    </row>
    <row r="22" spans="1:4" ht="32.25" thickBot="1">
      <c r="A22" s="52" t="s">
        <v>237</v>
      </c>
      <c r="B22" s="58" t="s">
        <v>238</v>
      </c>
      <c r="C22" s="54"/>
      <c r="D22" s="87">
        <f>D23</f>
        <v>400</v>
      </c>
    </row>
    <row r="23" spans="1:4" ht="64.5" customHeight="1" thickBot="1">
      <c r="A23" s="60" t="s">
        <v>48</v>
      </c>
      <c r="B23" s="55" t="s">
        <v>239</v>
      </c>
      <c r="C23" s="2">
        <v>200</v>
      </c>
      <c r="D23" s="93">
        <v>400</v>
      </c>
    </row>
    <row r="24" spans="1:4" ht="32.25" thickBot="1">
      <c r="A24" s="49" t="s">
        <v>210</v>
      </c>
      <c r="B24" s="50" t="s">
        <v>240</v>
      </c>
      <c r="C24" s="51"/>
      <c r="D24" s="89">
        <f>D25+D30</f>
        <v>6311905.21</v>
      </c>
    </row>
    <row r="25" spans="1:4" ht="32.25" thickBot="1">
      <c r="A25" s="62" t="s">
        <v>211</v>
      </c>
      <c r="B25" s="63" t="s">
        <v>241</v>
      </c>
      <c r="C25" s="64"/>
      <c r="D25" s="94">
        <f>SUM(D27:D29)</f>
        <v>6311905.21</v>
      </c>
    </row>
    <row r="26" spans="1:4" ht="32.25" thickBot="1">
      <c r="A26" s="65" t="s">
        <v>242</v>
      </c>
      <c r="B26" s="58" t="s">
        <v>243</v>
      </c>
      <c r="C26" s="64"/>
      <c r="D26" s="94">
        <f>D27+D28+D29</f>
        <v>6311905.21</v>
      </c>
    </row>
    <row r="27" spans="1:4" ht="48" thickBot="1">
      <c r="A27" s="66" t="s">
        <v>56</v>
      </c>
      <c r="B27" s="55" t="s">
        <v>244</v>
      </c>
      <c r="C27" s="2">
        <v>200</v>
      </c>
      <c r="D27" s="265">
        <v>1900000</v>
      </c>
    </row>
    <row r="28" spans="1:4" ht="87" customHeight="1" thickBot="1">
      <c r="A28" s="67" t="s">
        <v>642</v>
      </c>
      <c r="B28" s="271" t="s">
        <v>561</v>
      </c>
      <c r="C28" s="5">
        <v>200</v>
      </c>
      <c r="D28" s="92">
        <v>4411905.21</v>
      </c>
    </row>
    <row r="29" spans="1:4" ht="72.75" customHeight="1" thickBot="1">
      <c r="A29" s="60" t="s">
        <v>49</v>
      </c>
      <c r="B29" s="61" t="s">
        <v>245</v>
      </c>
      <c r="C29" s="7">
        <v>200</v>
      </c>
      <c r="D29" s="266">
        <v>0</v>
      </c>
    </row>
    <row r="30" spans="1:4" ht="16.5" thickBot="1">
      <c r="A30" s="62" t="s">
        <v>41</v>
      </c>
      <c r="B30" s="64" t="s">
        <v>247</v>
      </c>
      <c r="C30" s="64"/>
      <c r="D30" s="94">
        <f>SUM(D32)</f>
        <v>0</v>
      </c>
    </row>
    <row r="31" spans="1:4" ht="16.5" thickBot="1">
      <c r="A31" s="62" t="s">
        <v>246</v>
      </c>
      <c r="B31" s="58" t="s">
        <v>497</v>
      </c>
      <c r="C31" s="64"/>
      <c r="D31" s="94">
        <f>D32</f>
        <v>0</v>
      </c>
    </row>
    <row r="32" spans="1:4" ht="32.25" thickBot="1">
      <c r="A32" s="60" t="s">
        <v>47</v>
      </c>
      <c r="B32" s="55" t="s">
        <v>498</v>
      </c>
      <c r="C32" s="2">
        <v>200</v>
      </c>
      <c r="D32" s="93">
        <v>0</v>
      </c>
    </row>
    <row r="33" spans="1:4" ht="48" thickBot="1">
      <c r="A33" s="49" t="s">
        <v>42</v>
      </c>
      <c r="B33" s="50" t="s">
        <v>250</v>
      </c>
      <c r="C33" s="51"/>
      <c r="D33" s="89">
        <f>D34+D39+D43+D47</f>
        <v>811636.75</v>
      </c>
    </row>
    <row r="34" spans="1:4" ht="48" thickBot="1">
      <c r="A34" s="52" t="s">
        <v>161</v>
      </c>
      <c r="B34" s="50" t="s">
        <v>251</v>
      </c>
      <c r="C34" s="54"/>
      <c r="D34" s="87">
        <f>D36+D37+D38</f>
        <v>0</v>
      </c>
    </row>
    <row r="35" spans="1:4" ht="32.25" thickBot="1">
      <c r="A35" s="52" t="s">
        <v>252</v>
      </c>
      <c r="B35" s="58" t="s">
        <v>253</v>
      </c>
      <c r="C35" s="54"/>
      <c r="D35" s="87">
        <f>D36+D37+D38</f>
        <v>0</v>
      </c>
    </row>
    <row r="36" spans="1:4" ht="63.75" thickBot="1">
      <c r="A36" s="60" t="s">
        <v>185</v>
      </c>
      <c r="B36" s="55" t="s">
        <v>196</v>
      </c>
      <c r="C36" s="5">
        <v>400</v>
      </c>
      <c r="D36" s="92">
        <v>0</v>
      </c>
    </row>
    <row r="37" spans="1:4" ht="67.5" customHeight="1" thickBot="1">
      <c r="A37" s="66" t="s">
        <v>186</v>
      </c>
      <c r="B37" s="55" t="s">
        <v>187</v>
      </c>
      <c r="C37" s="5">
        <v>400</v>
      </c>
      <c r="D37" s="92">
        <v>0</v>
      </c>
    </row>
    <row r="38" spans="1:4" ht="78.75" customHeight="1" thickBot="1">
      <c r="A38" s="60" t="s">
        <v>189</v>
      </c>
      <c r="B38" s="55" t="s">
        <v>188</v>
      </c>
      <c r="C38" s="2">
        <v>400</v>
      </c>
      <c r="D38" s="92">
        <v>0</v>
      </c>
    </row>
    <row r="39" spans="1:4" ht="16.5" thickBot="1">
      <c r="A39" s="52" t="s">
        <v>119</v>
      </c>
      <c r="B39" s="50" t="s">
        <v>254</v>
      </c>
      <c r="C39" s="54"/>
      <c r="D39" s="87">
        <f>SUM(D41:D42)</f>
        <v>635726</v>
      </c>
    </row>
    <row r="40" spans="1:4" ht="16.5" thickBot="1">
      <c r="A40" s="52" t="s">
        <v>255</v>
      </c>
      <c r="B40" s="58" t="s">
        <v>256</v>
      </c>
      <c r="C40" s="54"/>
      <c r="D40" s="87">
        <f>D41+D42</f>
        <v>635726</v>
      </c>
    </row>
    <row r="41" spans="1:4" ht="48" thickBot="1">
      <c r="A41" s="60" t="s">
        <v>58</v>
      </c>
      <c r="B41" s="55" t="s">
        <v>257</v>
      </c>
      <c r="C41" s="2">
        <v>200</v>
      </c>
      <c r="D41" s="92">
        <v>515726</v>
      </c>
    </row>
    <row r="42" spans="1:4" ht="48" thickBot="1">
      <c r="A42" s="60" t="s">
        <v>59</v>
      </c>
      <c r="B42" s="55" t="s">
        <v>258</v>
      </c>
      <c r="C42" s="2">
        <v>200</v>
      </c>
      <c r="D42" s="92">
        <v>120000</v>
      </c>
    </row>
    <row r="43" spans="1:4" ht="32.25" thickBot="1">
      <c r="A43" s="62" t="s">
        <v>120</v>
      </c>
      <c r="B43" s="50" t="s">
        <v>259</v>
      </c>
      <c r="C43" s="64"/>
      <c r="D43" s="94">
        <f>SUM(D45:D46)</f>
        <v>106226</v>
      </c>
    </row>
    <row r="44" spans="1:4" ht="32.25" thickBot="1">
      <c r="A44" s="62" t="s">
        <v>261</v>
      </c>
      <c r="B44" s="58" t="s">
        <v>260</v>
      </c>
      <c r="C44" s="64"/>
      <c r="D44" s="94">
        <f>D45+D46</f>
        <v>106226</v>
      </c>
    </row>
    <row r="45" spans="1:4" ht="48" thickBot="1">
      <c r="A45" s="60" t="s">
        <v>403</v>
      </c>
      <c r="B45" s="55" t="s">
        <v>344</v>
      </c>
      <c r="C45" s="7">
        <v>200</v>
      </c>
      <c r="D45" s="88">
        <v>106226</v>
      </c>
    </row>
    <row r="46" spans="1:4" ht="56.25" customHeight="1" thickBot="1">
      <c r="A46" s="66" t="s">
        <v>61</v>
      </c>
      <c r="B46" s="55" t="s">
        <v>263</v>
      </c>
      <c r="C46" s="2">
        <v>200</v>
      </c>
      <c r="D46" s="93">
        <v>0</v>
      </c>
    </row>
    <row r="47" spans="1:4" ht="32.25" thickBot="1">
      <c r="A47" s="52" t="s">
        <v>205</v>
      </c>
      <c r="B47" s="50" t="s">
        <v>264</v>
      </c>
      <c r="C47" s="54"/>
      <c r="D47" s="87">
        <f>SUM(D49:D52)</f>
        <v>69684.75</v>
      </c>
    </row>
    <row r="48" spans="1:4" ht="48" thickBot="1">
      <c r="A48" s="52" t="s">
        <v>265</v>
      </c>
      <c r="B48" s="58" t="s">
        <v>266</v>
      </c>
      <c r="C48" s="54"/>
      <c r="D48" s="87">
        <f>D49+D52+D50+D51</f>
        <v>69684.75</v>
      </c>
    </row>
    <row r="49" spans="1:4" ht="59.25" customHeight="1" thickBot="1">
      <c r="A49" s="60" t="s">
        <v>62</v>
      </c>
      <c r="B49" s="55" t="s">
        <v>267</v>
      </c>
      <c r="C49" s="2">
        <v>200</v>
      </c>
      <c r="D49" s="92">
        <v>0</v>
      </c>
    </row>
    <row r="50" spans="1:4" ht="70.5" customHeight="1" thickBot="1">
      <c r="A50" s="60" t="s">
        <v>502</v>
      </c>
      <c r="B50" s="55" t="s">
        <v>503</v>
      </c>
      <c r="C50" s="325">
        <v>500</v>
      </c>
      <c r="D50" s="92">
        <v>69684.75</v>
      </c>
    </row>
    <row r="51" spans="1:4" ht="104.25" customHeight="1" thickBot="1">
      <c r="A51" s="60" t="s">
        <v>649</v>
      </c>
      <c r="B51" s="55" t="s">
        <v>650</v>
      </c>
      <c r="C51" s="325">
        <v>400</v>
      </c>
      <c r="D51" s="92">
        <v>0</v>
      </c>
    </row>
    <row r="52" spans="1:4" ht="48" thickBot="1">
      <c r="A52" s="60" t="s">
        <v>440</v>
      </c>
      <c r="B52" s="55" t="s">
        <v>504</v>
      </c>
      <c r="C52" s="2">
        <v>200</v>
      </c>
      <c r="D52" s="92">
        <v>0</v>
      </c>
    </row>
    <row r="53" spans="1:4" ht="48" thickBot="1">
      <c r="A53" s="68" t="s">
        <v>424</v>
      </c>
      <c r="B53" s="50" t="s">
        <v>269</v>
      </c>
      <c r="C53" s="51"/>
      <c r="D53" s="89">
        <f>D54</f>
        <v>30000</v>
      </c>
    </row>
    <row r="54" spans="1:4" ht="32.25" thickBot="1">
      <c r="A54" s="65" t="s">
        <v>220</v>
      </c>
      <c r="B54" s="50" t="s">
        <v>270</v>
      </c>
      <c r="C54" s="69"/>
      <c r="D54" s="95">
        <f>SUM(D56:D58)</f>
        <v>30000</v>
      </c>
    </row>
    <row r="55" spans="1:4" ht="32.25" thickBot="1">
      <c r="A55" s="52" t="s">
        <v>271</v>
      </c>
      <c r="B55" s="58" t="s">
        <v>272</v>
      </c>
      <c r="C55" s="69"/>
      <c r="D55" s="95">
        <f>SUM(D56:D58)</f>
        <v>30000</v>
      </c>
    </row>
    <row r="56" spans="1:4" ht="34.5" customHeight="1" thickBot="1">
      <c r="A56" s="60" t="s">
        <v>567</v>
      </c>
      <c r="B56" s="55" t="s">
        <v>568</v>
      </c>
      <c r="C56" s="2">
        <v>200</v>
      </c>
      <c r="D56" s="92">
        <v>0</v>
      </c>
    </row>
    <row r="57" spans="1:4" ht="48" thickBot="1">
      <c r="A57" s="66" t="s">
        <v>65</v>
      </c>
      <c r="B57" s="55" t="s">
        <v>274</v>
      </c>
      <c r="C57" s="2">
        <v>200</v>
      </c>
      <c r="D57" s="265">
        <v>30000</v>
      </c>
    </row>
    <row r="58" spans="1:4" ht="32.25" thickBot="1">
      <c r="A58" s="60" t="s">
        <v>66</v>
      </c>
      <c r="B58" s="55" t="s">
        <v>275</v>
      </c>
      <c r="C58" s="2">
        <v>200</v>
      </c>
      <c r="D58" s="92">
        <v>0</v>
      </c>
    </row>
    <row r="59" spans="1:4" ht="48" thickBot="1">
      <c r="A59" s="49" t="s">
        <v>137</v>
      </c>
      <c r="B59" s="50" t="s">
        <v>276</v>
      </c>
      <c r="C59" s="51"/>
      <c r="D59" s="89">
        <f>D60+D64+D67</f>
        <v>2533121.2599999998</v>
      </c>
    </row>
    <row r="60" spans="1:4" ht="32.25" thickBot="1">
      <c r="A60" s="62" t="s">
        <v>138</v>
      </c>
      <c r="B60" s="50" t="s">
        <v>277</v>
      </c>
      <c r="C60" s="64"/>
      <c r="D60" s="96">
        <f>SUM(D62:D63)</f>
        <v>2527200</v>
      </c>
    </row>
    <row r="61" spans="1:4" ht="16.5" thickBot="1">
      <c r="A61" s="65" t="s">
        <v>278</v>
      </c>
      <c r="B61" s="58" t="s">
        <v>279</v>
      </c>
      <c r="C61" s="64"/>
      <c r="D61" s="96">
        <f>D62+D63</f>
        <v>2527200</v>
      </c>
    </row>
    <row r="62" spans="1:4" s="43" customFormat="1" ht="32.25" thickBot="1">
      <c r="A62" s="60" t="s">
        <v>67</v>
      </c>
      <c r="B62" s="55" t="s">
        <v>280</v>
      </c>
      <c r="C62" s="70">
        <v>200</v>
      </c>
      <c r="D62" s="267">
        <v>2300000</v>
      </c>
    </row>
    <row r="63" spans="1:4" s="43" customFormat="1" ht="48" thickBot="1">
      <c r="A63" s="60" t="s">
        <v>68</v>
      </c>
      <c r="B63" s="55" t="s">
        <v>281</v>
      </c>
      <c r="C63" s="70">
        <v>200</v>
      </c>
      <c r="D63" s="266">
        <v>227200</v>
      </c>
    </row>
    <row r="64" spans="1:4" ht="32.25" thickBot="1">
      <c r="A64" s="65" t="s">
        <v>12</v>
      </c>
      <c r="B64" s="50" t="s">
        <v>282</v>
      </c>
      <c r="C64" s="69"/>
      <c r="D64" s="99">
        <f>D65</f>
        <v>5921.26</v>
      </c>
    </row>
    <row r="65" spans="1:4" ht="32.25" thickBot="1">
      <c r="A65" s="71" t="s">
        <v>283</v>
      </c>
      <c r="B65" s="58" t="s">
        <v>170</v>
      </c>
      <c r="C65" s="54"/>
      <c r="D65" s="100">
        <f>D66</f>
        <v>5921.26</v>
      </c>
    </row>
    <row r="66" spans="1:4" ht="48" thickBot="1">
      <c r="A66" s="66" t="s">
        <v>69</v>
      </c>
      <c r="B66" s="55" t="s">
        <v>360</v>
      </c>
      <c r="C66" s="72"/>
      <c r="D66" s="268">
        <v>5921.26</v>
      </c>
    </row>
    <row r="67" spans="1:4" ht="32.25" thickBot="1">
      <c r="A67" s="52" t="s">
        <v>13</v>
      </c>
      <c r="B67" s="50" t="s">
        <v>284</v>
      </c>
      <c r="C67" s="54"/>
      <c r="D67" s="100">
        <f>SUM(D69+D70)</f>
        <v>0</v>
      </c>
    </row>
    <row r="68" spans="1:4" ht="16.5" thickBot="1">
      <c r="A68" s="52" t="s">
        <v>285</v>
      </c>
      <c r="B68" s="58" t="s">
        <v>286</v>
      </c>
      <c r="C68" s="54"/>
      <c r="D68" s="100">
        <f>D69+D70</f>
        <v>0</v>
      </c>
    </row>
    <row r="69" spans="1:4" ht="48" thickBot="1">
      <c r="A69" s="60" t="s">
        <v>70</v>
      </c>
      <c r="B69" s="55" t="s">
        <v>287</v>
      </c>
      <c r="C69" s="2">
        <v>200</v>
      </c>
      <c r="D69" s="93">
        <v>0</v>
      </c>
    </row>
    <row r="70" spans="1:4" ht="16.5" thickBot="1">
      <c r="A70" s="60" t="s">
        <v>610</v>
      </c>
      <c r="B70" s="55" t="s">
        <v>611</v>
      </c>
      <c r="C70" s="271">
        <v>200</v>
      </c>
      <c r="D70" s="92">
        <v>0</v>
      </c>
    </row>
    <row r="71" spans="1:4" ht="32.25" thickBot="1">
      <c r="A71" s="73" t="s">
        <v>14</v>
      </c>
      <c r="B71" s="50" t="s">
        <v>288</v>
      </c>
      <c r="C71" s="51"/>
      <c r="D71" s="89">
        <f>D72+D80+D87+D90</f>
        <v>5348242.0600000005</v>
      </c>
    </row>
    <row r="72" spans="1:4" ht="48" thickBot="1">
      <c r="A72" s="65" t="s">
        <v>15</v>
      </c>
      <c r="B72" s="50" t="s">
        <v>289</v>
      </c>
      <c r="C72" s="69"/>
      <c r="D72" s="102">
        <f>SUM(D74:D79)</f>
        <v>4259046.2700000005</v>
      </c>
    </row>
    <row r="73" spans="1:4" ht="23.25" customHeight="1" thickBot="1">
      <c r="A73" s="52" t="s">
        <v>291</v>
      </c>
      <c r="B73" s="58" t="s">
        <v>290</v>
      </c>
      <c r="C73" s="54"/>
      <c r="D73" s="103">
        <f>D74+D75+D76+D77+D78+D79</f>
        <v>4259046.2700000005</v>
      </c>
    </row>
    <row r="74" spans="1:4" ht="92.25" customHeight="1" thickBot="1">
      <c r="A74" s="74" t="s">
        <v>293</v>
      </c>
      <c r="B74" s="55" t="s">
        <v>292</v>
      </c>
      <c r="C74" s="5">
        <v>100</v>
      </c>
      <c r="D74" s="92">
        <v>2069007</v>
      </c>
    </row>
    <row r="75" spans="1:4" ht="120" customHeight="1" thickBot="1">
      <c r="A75" s="74" t="s">
        <v>638</v>
      </c>
      <c r="B75" s="55" t="s">
        <v>564</v>
      </c>
      <c r="C75" s="5">
        <v>100</v>
      </c>
      <c r="D75" s="92">
        <v>288450</v>
      </c>
    </row>
    <row r="76" spans="1:4" ht="111" thickBot="1">
      <c r="A76" s="66" t="s">
        <v>294</v>
      </c>
      <c r="B76" s="55" t="s">
        <v>164</v>
      </c>
      <c r="C76" s="5">
        <v>100</v>
      </c>
      <c r="D76" s="92">
        <v>812536</v>
      </c>
    </row>
    <row r="77" spans="1:4" ht="48" thickBot="1">
      <c r="A77" s="10" t="s">
        <v>295</v>
      </c>
      <c r="B77" s="55" t="s">
        <v>292</v>
      </c>
      <c r="C77" s="5">
        <v>200</v>
      </c>
      <c r="D77" s="92">
        <v>868474.32</v>
      </c>
    </row>
    <row r="78" spans="1:4" ht="32.25" thickBot="1">
      <c r="A78" s="9" t="s">
        <v>296</v>
      </c>
      <c r="B78" s="55" t="s">
        <v>292</v>
      </c>
      <c r="C78" s="5">
        <v>800</v>
      </c>
      <c r="D78" s="92">
        <v>189000</v>
      </c>
    </row>
    <row r="79" spans="1:4" ht="63.75" thickBot="1">
      <c r="A79" s="270" t="s">
        <v>663</v>
      </c>
      <c r="B79" s="55" t="s">
        <v>664</v>
      </c>
      <c r="C79" s="271">
        <v>200</v>
      </c>
      <c r="D79" s="92">
        <v>31578.95</v>
      </c>
    </row>
    <row r="80" spans="1:4" ht="32.25" thickBot="1">
      <c r="A80" s="52" t="s">
        <v>146</v>
      </c>
      <c r="B80" s="50" t="s">
        <v>298</v>
      </c>
      <c r="C80" s="54"/>
      <c r="D80" s="87">
        <f>D81</f>
        <v>1040195.79</v>
      </c>
    </row>
    <row r="81" spans="1:4" ht="16.5" thickBot="1">
      <c r="A81" s="52" t="s">
        <v>297</v>
      </c>
      <c r="B81" s="58" t="s">
        <v>299</v>
      </c>
      <c r="C81" s="54"/>
      <c r="D81" s="87">
        <f>D82+D83+D84+D86+D85</f>
        <v>1040195.79</v>
      </c>
    </row>
    <row r="82" spans="1:4" ht="79.5" thickBot="1">
      <c r="A82" s="222" t="s">
        <v>301</v>
      </c>
      <c r="B82" s="55" t="s">
        <v>300</v>
      </c>
      <c r="C82" s="2">
        <v>100</v>
      </c>
      <c r="D82" s="92">
        <v>249488</v>
      </c>
    </row>
    <row r="83" spans="1:4" ht="126" customHeight="1" thickBot="1">
      <c r="A83" s="111" t="s">
        <v>638</v>
      </c>
      <c r="B83" s="55" t="s">
        <v>565</v>
      </c>
      <c r="C83" s="5">
        <v>100</v>
      </c>
      <c r="D83" s="92">
        <v>192301</v>
      </c>
    </row>
    <row r="84" spans="1:4" ht="111" thickBot="1">
      <c r="A84" s="214" t="s">
        <v>302</v>
      </c>
      <c r="B84" s="2" t="s">
        <v>171</v>
      </c>
      <c r="C84" s="5">
        <v>100</v>
      </c>
      <c r="D84" s="92">
        <v>541691</v>
      </c>
    </row>
    <row r="85" spans="1:4" ht="84.75" customHeight="1" thickBot="1">
      <c r="A85" s="225" t="s">
        <v>652</v>
      </c>
      <c r="B85" s="2" t="s">
        <v>651</v>
      </c>
      <c r="C85" s="6">
        <v>200</v>
      </c>
      <c r="D85" s="326">
        <v>12715.79</v>
      </c>
    </row>
    <row r="86" spans="1:4" ht="32.25" thickBot="1">
      <c r="A86" s="10" t="s">
        <v>303</v>
      </c>
      <c r="B86" s="61" t="s">
        <v>300</v>
      </c>
      <c r="C86" s="7">
        <v>200</v>
      </c>
      <c r="D86" s="88">
        <v>44000</v>
      </c>
    </row>
    <row r="87" spans="1:4" ht="32.25" thickBot="1">
      <c r="A87" s="65" t="s">
        <v>147</v>
      </c>
      <c r="B87" s="50" t="s">
        <v>304</v>
      </c>
      <c r="C87" s="57"/>
      <c r="D87" s="90">
        <f>SUM(D88)</f>
        <v>44000</v>
      </c>
    </row>
    <row r="88" spans="1:4" ht="16.5" thickBot="1">
      <c r="A88" s="52" t="s">
        <v>305</v>
      </c>
      <c r="B88" s="58" t="s">
        <v>306</v>
      </c>
      <c r="C88" s="54"/>
      <c r="D88" s="87">
        <f>D89</f>
        <v>44000</v>
      </c>
    </row>
    <row r="89" spans="1:4" ht="63.75" thickBot="1">
      <c r="A89" s="229" t="s">
        <v>307</v>
      </c>
      <c r="B89" s="55" t="s">
        <v>308</v>
      </c>
      <c r="C89" s="5">
        <v>200</v>
      </c>
      <c r="D89" s="228">
        <v>44000</v>
      </c>
    </row>
    <row r="90" spans="1:4" ht="16.5" thickBot="1">
      <c r="A90" s="168" t="s">
        <v>382</v>
      </c>
      <c r="B90" s="79" t="s">
        <v>386</v>
      </c>
      <c r="C90" s="169"/>
      <c r="D90" s="104">
        <f>D91</f>
        <v>5000</v>
      </c>
    </row>
    <row r="91" spans="1:4" ht="16.5" thickBot="1">
      <c r="A91" s="168" t="s">
        <v>383</v>
      </c>
      <c r="B91" s="79" t="s">
        <v>387</v>
      </c>
      <c r="C91" s="169"/>
      <c r="D91" s="104">
        <f>D92</f>
        <v>5000</v>
      </c>
    </row>
    <row r="92" spans="1:4" ht="32.25" thickBot="1">
      <c r="A92" s="270" t="s">
        <v>384</v>
      </c>
      <c r="B92" s="55" t="s">
        <v>385</v>
      </c>
      <c r="C92" s="5">
        <v>200</v>
      </c>
      <c r="D92" s="92">
        <v>5000</v>
      </c>
    </row>
    <row r="93" spans="1:4" ht="32.25" thickBot="1">
      <c r="A93" s="49" t="s">
        <v>148</v>
      </c>
      <c r="B93" s="50" t="s">
        <v>309</v>
      </c>
      <c r="C93" s="51"/>
      <c r="D93" s="89">
        <f>D94+D108</f>
        <v>6191017.8099999996</v>
      </c>
    </row>
    <row r="94" spans="1:4" ht="32.25" thickBot="1">
      <c r="A94" s="52" t="s">
        <v>149</v>
      </c>
      <c r="B94" s="50" t="s">
        <v>310</v>
      </c>
      <c r="C94" s="54"/>
      <c r="D94" s="87">
        <f>SUM(D96:D107)</f>
        <v>6161017.8099999996</v>
      </c>
    </row>
    <row r="95" spans="1:4" ht="32.25" thickBot="1">
      <c r="A95" s="52" t="s">
        <v>311</v>
      </c>
      <c r="B95" s="58" t="s">
        <v>312</v>
      </c>
      <c r="C95" s="54"/>
      <c r="D95" s="87">
        <f>SUM(D96:D107)</f>
        <v>6161017.8099999996</v>
      </c>
    </row>
    <row r="96" spans="1:4" ht="75.75" customHeight="1" thickBot="1">
      <c r="A96" s="249" t="s">
        <v>314</v>
      </c>
      <c r="B96" s="55" t="s">
        <v>313</v>
      </c>
      <c r="C96" s="2">
        <v>100</v>
      </c>
      <c r="D96" s="92">
        <v>3714152</v>
      </c>
    </row>
    <row r="97" spans="1:4" ht="65.25" customHeight="1" thickBot="1">
      <c r="A97" s="223" t="s">
        <v>316</v>
      </c>
      <c r="B97" s="5" t="s">
        <v>315</v>
      </c>
      <c r="C97" s="5">
        <v>200</v>
      </c>
      <c r="D97" s="228">
        <v>284920</v>
      </c>
    </row>
    <row r="98" spans="1:4" ht="65.25" customHeight="1" thickBot="1">
      <c r="A98" s="231" t="s">
        <v>514</v>
      </c>
      <c r="B98" s="230" t="s">
        <v>315</v>
      </c>
      <c r="C98" s="230">
        <v>300</v>
      </c>
      <c r="D98" s="92">
        <v>0</v>
      </c>
    </row>
    <row r="99" spans="1:4" ht="48" customHeight="1" thickBot="1">
      <c r="A99" s="224" t="s">
        <v>317</v>
      </c>
      <c r="B99" s="5" t="s">
        <v>315</v>
      </c>
      <c r="C99" s="5">
        <v>800</v>
      </c>
      <c r="D99" s="92">
        <v>60000</v>
      </c>
    </row>
    <row r="100" spans="1:4" ht="79.5" thickBot="1">
      <c r="A100" s="249" t="s">
        <v>166</v>
      </c>
      <c r="B100" s="61" t="s">
        <v>318</v>
      </c>
      <c r="C100" s="2">
        <v>100</v>
      </c>
      <c r="D100" s="92">
        <v>1223350</v>
      </c>
    </row>
    <row r="101" spans="1:4" ht="63.75" thickBot="1">
      <c r="A101" s="270" t="s">
        <v>320</v>
      </c>
      <c r="B101" s="55" t="s">
        <v>319</v>
      </c>
      <c r="C101" s="5">
        <v>200</v>
      </c>
      <c r="D101" s="92">
        <v>150000</v>
      </c>
    </row>
    <row r="102" spans="1:4" ht="79.5" thickBot="1">
      <c r="A102" s="270" t="s">
        <v>656</v>
      </c>
      <c r="B102" s="316" t="s">
        <v>631</v>
      </c>
      <c r="C102" s="271">
        <v>800</v>
      </c>
      <c r="D102" s="92">
        <v>0</v>
      </c>
    </row>
    <row r="103" spans="1:4" ht="32.25" thickBot="1">
      <c r="A103" s="201" t="s">
        <v>409</v>
      </c>
      <c r="B103" s="55" t="s">
        <v>483</v>
      </c>
      <c r="C103" s="5">
        <v>200</v>
      </c>
      <c r="D103" s="92">
        <v>67000</v>
      </c>
    </row>
    <row r="104" spans="1:4" ht="32.25" thickBot="1">
      <c r="A104" s="201" t="s">
        <v>442</v>
      </c>
      <c r="B104" s="55" t="s">
        <v>443</v>
      </c>
      <c r="C104" s="5">
        <v>200</v>
      </c>
      <c r="D104" s="92">
        <v>385400</v>
      </c>
    </row>
    <row r="105" spans="1:4" ht="48" thickBot="1">
      <c r="A105" s="249" t="s">
        <v>322</v>
      </c>
      <c r="B105" s="55" t="s">
        <v>321</v>
      </c>
      <c r="C105" s="5">
        <v>200</v>
      </c>
      <c r="D105" s="92">
        <v>59532.81</v>
      </c>
    </row>
    <row r="106" spans="1:4" ht="61.5" customHeight="1" thickBot="1">
      <c r="A106" s="249" t="s">
        <v>484</v>
      </c>
      <c r="B106" s="55" t="s">
        <v>485</v>
      </c>
      <c r="C106" s="216">
        <v>200</v>
      </c>
      <c r="D106" s="92">
        <v>1080</v>
      </c>
    </row>
    <row r="107" spans="1:4" ht="63.75" thickBot="1">
      <c r="A107" s="223" t="s">
        <v>324</v>
      </c>
      <c r="B107" s="226" t="s">
        <v>323</v>
      </c>
      <c r="C107" s="227">
        <v>300</v>
      </c>
      <c r="D107" s="228">
        <v>215583</v>
      </c>
    </row>
    <row r="108" spans="1:4" ht="16.5" thickBot="1">
      <c r="A108" s="52" t="s">
        <v>150</v>
      </c>
      <c r="B108" s="50" t="s">
        <v>326</v>
      </c>
      <c r="C108" s="54"/>
      <c r="D108" s="87">
        <f>SUM(D110:D111)</f>
        <v>30000</v>
      </c>
    </row>
    <row r="109" spans="1:4" ht="32.25" thickBot="1">
      <c r="A109" s="52" t="s">
        <v>325</v>
      </c>
      <c r="B109" s="50" t="s">
        <v>327</v>
      </c>
      <c r="C109" s="54"/>
      <c r="D109" s="87">
        <f>SUM(D110:D111)</f>
        <v>30000</v>
      </c>
    </row>
    <row r="110" spans="1:4" ht="48" thickBot="1">
      <c r="A110" s="270" t="s">
        <v>329</v>
      </c>
      <c r="B110" s="55" t="s">
        <v>328</v>
      </c>
      <c r="C110" s="5">
        <v>200</v>
      </c>
      <c r="D110" s="92">
        <v>15000</v>
      </c>
    </row>
    <row r="111" spans="1:4" ht="48" thickBot="1">
      <c r="A111" s="76" t="s">
        <v>331</v>
      </c>
      <c r="B111" s="55" t="s">
        <v>330</v>
      </c>
      <c r="C111" s="6">
        <v>800</v>
      </c>
      <c r="D111" s="92">
        <v>15000</v>
      </c>
    </row>
    <row r="112" spans="1:4" ht="32.25" thickBot="1">
      <c r="A112" s="77" t="s">
        <v>332</v>
      </c>
      <c r="B112" s="50" t="s">
        <v>333</v>
      </c>
      <c r="C112" s="69"/>
      <c r="D112" s="103">
        <f>D113</f>
        <v>0</v>
      </c>
    </row>
    <row r="113" spans="1:15" ht="32.25" thickBot="1">
      <c r="A113" s="77" t="s">
        <v>335</v>
      </c>
      <c r="B113" s="50" t="s">
        <v>334</v>
      </c>
      <c r="C113" s="69"/>
      <c r="D113" s="87">
        <f>D114+D118+D116</f>
        <v>0</v>
      </c>
    </row>
    <row r="114" spans="1:15" s="46" customFormat="1" ht="32.25" thickBot="1">
      <c r="A114" s="78" t="s">
        <v>337</v>
      </c>
      <c r="B114" s="79" t="s">
        <v>336</v>
      </c>
      <c r="C114" s="80"/>
      <c r="D114" s="104">
        <f>D115</f>
        <v>0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t="32.25" thickBot="1">
      <c r="A115" s="66" t="s">
        <v>72</v>
      </c>
      <c r="B115" s="55" t="s">
        <v>172</v>
      </c>
      <c r="C115" s="2">
        <v>800</v>
      </c>
      <c r="D115" s="92">
        <v>0</v>
      </c>
    </row>
    <row r="116" spans="1:15" ht="32.25" thickBot="1">
      <c r="A116" s="171" t="s">
        <v>414</v>
      </c>
      <c r="B116" s="79" t="s">
        <v>415</v>
      </c>
      <c r="C116" s="169"/>
      <c r="D116" s="104">
        <f>D117</f>
        <v>0</v>
      </c>
    </row>
    <row r="117" spans="1:15" ht="111" thickBot="1">
      <c r="A117" s="170" t="s">
        <v>417</v>
      </c>
      <c r="B117" s="55" t="s">
        <v>416</v>
      </c>
      <c r="C117" s="5">
        <v>800</v>
      </c>
      <c r="D117" s="92">
        <v>0</v>
      </c>
    </row>
    <row r="118" spans="1:15" ht="48" thickBot="1">
      <c r="A118" s="171" t="s">
        <v>420</v>
      </c>
      <c r="B118" s="79" t="s">
        <v>421</v>
      </c>
      <c r="C118" s="169"/>
      <c r="D118" s="104">
        <f xml:space="preserve"> D119+D120</f>
        <v>0</v>
      </c>
    </row>
    <row r="119" spans="1:15" ht="32.25" thickBot="1">
      <c r="A119" s="208" t="s">
        <v>437</v>
      </c>
      <c r="B119" s="209" t="s">
        <v>436</v>
      </c>
      <c r="C119" s="72">
        <v>800</v>
      </c>
      <c r="D119" s="210">
        <v>0</v>
      </c>
    </row>
    <row r="120" spans="1:15" ht="95.25" thickBot="1">
      <c r="A120" s="170" t="s">
        <v>422</v>
      </c>
      <c r="B120" s="55" t="s">
        <v>423</v>
      </c>
      <c r="C120" s="5">
        <v>800</v>
      </c>
      <c r="D120" s="92">
        <v>0</v>
      </c>
    </row>
    <row r="121" spans="1:15" ht="32.25" thickBot="1">
      <c r="A121" s="190" t="s">
        <v>388</v>
      </c>
      <c r="B121" s="176" t="s">
        <v>392</v>
      </c>
      <c r="C121" s="180"/>
      <c r="D121" s="177">
        <f>D122</f>
        <v>4000</v>
      </c>
    </row>
    <row r="122" spans="1:15" ht="32.25" thickBot="1">
      <c r="A122" s="190" t="s">
        <v>389</v>
      </c>
      <c r="B122" s="79" t="s">
        <v>393</v>
      </c>
      <c r="C122" s="169"/>
      <c r="D122" s="104">
        <f>D123</f>
        <v>4000</v>
      </c>
    </row>
    <row r="123" spans="1:15" ht="16.5" thickBot="1">
      <c r="A123" s="171" t="s">
        <v>390</v>
      </c>
      <c r="B123" s="79" t="s">
        <v>394</v>
      </c>
      <c r="C123" s="169"/>
      <c r="D123" s="104">
        <f>D124</f>
        <v>4000</v>
      </c>
    </row>
    <row r="124" spans="1:15" ht="32.25" thickBot="1">
      <c r="A124" s="170" t="s">
        <v>391</v>
      </c>
      <c r="B124" s="55" t="s">
        <v>395</v>
      </c>
      <c r="C124" s="5"/>
      <c r="D124" s="92">
        <v>4000</v>
      </c>
    </row>
    <row r="125" spans="1:15" ht="32.25" thickBot="1">
      <c r="A125" s="190" t="s">
        <v>556</v>
      </c>
      <c r="B125" s="176" t="s">
        <v>426</v>
      </c>
      <c r="C125" s="180"/>
      <c r="D125" s="177">
        <f xml:space="preserve"> D126</f>
        <v>4066609.31</v>
      </c>
    </row>
    <row r="126" spans="1:15" ht="32.25" thickBot="1">
      <c r="A126" s="190" t="s">
        <v>427</v>
      </c>
      <c r="B126" s="79" t="s">
        <v>428</v>
      </c>
      <c r="C126" s="169"/>
      <c r="D126" s="104">
        <f>D127</f>
        <v>4066609.31</v>
      </c>
    </row>
    <row r="127" spans="1:15" ht="32.25" thickBot="1">
      <c r="A127" s="252" t="s">
        <v>429</v>
      </c>
      <c r="B127" s="79" t="s">
        <v>430</v>
      </c>
      <c r="C127" s="169"/>
      <c r="D127" s="104">
        <f>D128+D129+D130+D131</f>
        <v>4066609.31</v>
      </c>
    </row>
    <row r="128" spans="1:15" ht="32.25" thickBot="1">
      <c r="A128" s="170" t="s">
        <v>431</v>
      </c>
      <c r="B128" s="55" t="s">
        <v>432</v>
      </c>
      <c r="C128" s="5">
        <v>200</v>
      </c>
      <c r="D128" s="92">
        <v>0</v>
      </c>
    </row>
    <row r="129" spans="1:4" ht="32.25" thickBot="1">
      <c r="A129" s="170" t="s">
        <v>433</v>
      </c>
      <c r="B129" s="55" t="s">
        <v>434</v>
      </c>
      <c r="C129" s="5">
        <v>200</v>
      </c>
      <c r="D129" s="92">
        <v>0</v>
      </c>
    </row>
    <row r="130" spans="1:4" ht="32.25" thickBot="1">
      <c r="A130" s="170" t="s">
        <v>499</v>
      </c>
      <c r="B130" s="55" t="s">
        <v>500</v>
      </c>
      <c r="C130" s="5">
        <v>200</v>
      </c>
      <c r="D130" s="92">
        <v>4066609.31</v>
      </c>
    </row>
    <row r="131" spans="1:4" ht="93.75" customHeight="1" thickBot="1">
      <c r="A131" s="322" t="s">
        <v>645</v>
      </c>
      <c r="B131" s="55" t="s">
        <v>644</v>
      </c>
      <c r="C131" s="271">
        <v>200</v>
      </c>
      <c r="D131" s="92">
        <v>0</v>
      </c>
    </row>
    <row r="132" spans="1:4" ht="48" thickBot="1">
      <c r="A132" s="233" t="s">
        <v>515</v>
      </c>
      <c r="B132" s="234" t="s">
        <v>532</v>
      </c>
      <c r="C132" s="235"/>
      <c r="D132" s="236">
        <f>D133+D138+D141+D144</f>
        <v>1198212.5</v>
      </c>
    </row>
    <row r="133" spans="1:4" ht="48" thickBot="1">
      <c r="A133" s="237" t="s">
        <v>516</v>
      </c>
      <c r="B133" s="238" t="s">
        <v>533</v>
      </c>
      <c r="C133" s="239"/>
      <c r="D133" s="240">
        <f>D134</f>
        <v>827422.5</v>
      </c>
    </row>
    <row r="134" spans="1:4" ht="16.5" thickBot="1">
      <c r="A134" s="241" t="s">
        <v>517</v>
      </c>
      <c r="B134" s="238" t="s">
        <v>534</v>
      </c>
      <c r="C134" s="239"/>
      <c r="D134" s="240">
        <f>D135+D136+D137</f>
        <v>827422.5</v>
      </c>
    </row>
    <row r="135" spans="1:4" ht="79.5" thickBot="1">
      <c r="A135" s="232" t="s">
        <v>518</v>
      </c>
      <c r="B135" s="55" t="s">
        <v>535</v>
      </c>
      <c r="C135" s="230">
        <v>100</v>
      </c>
      <c r="D135" s="92">
        <v>751489</v>
      </c>
    </row>
    <row r="136" spans="1:4" ht="32.25" thickBot="1">
      <c r="A136" s="232" t="s">
        <v>519</v>
      </c>
      <c r="B136" s="55" t="s">
        <v>535</v>
      </c>
      <c r="C136" s="230">
        <v>200</v>
      </c>
      <c r="D136" s="92">
        <v>71933.5</v>
      </c>
    </row>
    <row r="137" spans="1:4" ht="32.25" thickBot="1">
      <c r="A137" s="232" t="s">
        <v>520</v>
      </c>
      <c r="B137" s="55" t="s">
        <v>535</v>
      </c>
      <c r="C137" s="230">
        <v>800</v>
      </c>
      <c r="D137" s="92">
        <v>4000</v>
      </c>
    </row>
    <row r="138" spans="1:4" ht="32.25" thickBot="1">
      <c r="A138" s="242" t="s">
        <v>521</v>
      </c>
      <c r="B138" s="238" t="s">
        <v>536</v>
      </c>
      <c r="C138" s="239"/>
      <c r="D138" s="240">
        <f>D139</f>
        <v>7016</v>
      </c>
    </row>
    <row r="139" spans="1:4" ht="32.25" thickBot="1">
      <c r="A139" s="243" t="s">
        <v>522</v>
      </c>
      <c r="B139" s="238" t="s">
        <v>537</v>
      </c>
      <c r="C139" s="239"/>
      <c r="D139" s="240">
        <f>D140</f>
        <v>7016</v>
      </c>
    </row>
    <row r="140" spans="1:4" ht="32.25" thickBot="1">
      <c r="A140" s="232" t="s">
        <v>523</v>
      </c>
      <c r="B140" s="55" t="s">
        <v>538</v>
      </c>
      <c r="C140" s="230">
        <v>200</v>
      </c>
      <c r="D140" s="92">
        <v>7016</v>
      </c>
    </row>
    <row r="141" spans="1:4" ht="32.25" thickBot="1">
      <c r="A141" s="242" t="s">
        <v>524</v>
      </c>
      <c r="B141" s="238" t="s">
        <v>539</v>
      </c>
      <c r="C141" s="239"/>
      <c r="D141" s="240">
        <f>D142</f>
        <v>50000</v>
      </c>
    </row>
    <row r="142" spans="1:4" ht="32.25" thickBot="1">
      <c r="A142" s="243" t="s">
        <v>525</v>
      </c>
      <c r="B142" s="238" t="s">
        <v>540</v>
      </c>
      <c r="C142" s="239"/>
      <c r="D142" s="240">
        <f>D143</f>
        <v>50000</v>
      </c>
    </row>
    <row r="143" spans="1:4" ht="32.25" thickBot="1">
      <c r="A143" s="232" t="s">
        <v>526</v>
      </c>
      <c r="B143" s="55" t="s">
        <v>541</v>
      </c>
      <c r="C143" s="230">
        <v>200</v>
      </c>
      <c r="D143" s="92">
        <v>50000</v>
      </c>
    </row>
    <row r="144" spans="1:4" ht="16.5" thickBot="1">
      <c r="A144" s="244" t="s">
        <v>527</v>
      </c>
      <c r="B144" s="238" t="s">
        <v>542</v>
      </c>
      <c r="C144" s="239"/>
      <c r="D144" s="240">
        <f>D145+D147+D149</f>
        <v>313774</v>
      </c>
    </row>
    <row r="145" spans="1:4" ht="32.25" thickBot="1">
      <c r="A145" s="243" t="s">
        <v>528</v>
      </c>
      <c r="B145" s="238" t="s">
        <v>543</v>
      </c>
      <c r="C145" s="239"/>
      <c r="D145" s="240">
        <f>D146</f>
        <v>150000</v>
      </c>
    </row>
    <row r="146" spans="1:4" ht="32.25" thickBot="1">
      <c r="A146" s="232" t="s">
        <v>529</v>
      </c>
      <c r="B146" s="55" t="s">
        <v>544</v>
      </c>
      <c r="C146" s="230">
        <v>200</v>
      </c>
      <c r="D146" s="92">
        <v>150000</v>
      </c>
    </row>
    <row r="147" spans="1:4" ht="48" thickBot="1">
      <c r="A147" s="243" t="s">
        <v>530</v>
      </c>
      <c r="B147" s="238" t="s">
        <v>546</v>
      </c>
      <c r="C147" s="239"/>
      <c r="D147" s="240">
        <f>D148</f>
        <v>163774</v>
      </c>
    </row>
    <row r="148" spans="1:4" ht="48" thickBot="1">
      <c r="A148" s="232" t="s">
        <v>549</v>
      </c>
      <c r="B148" s="55" t="s">
        <v>545</v>
      </c>
      <c r="C148" s="230">
        <v>200</v>
      </c>
      <c r="D148" s="92">
        <v>163774</v>
      </c>
    </row>
    <row r="149" spans="1:4" ht="32.25" thickBot="1">
      <c r="A149" s="243" t="s">
        <v>531</v>
      </c>
      <c r="B149" s="238" t="s">
        <v>547</v>
      </c>
      <c r="C149" s="239"/>
      <c r="D149" s="240">
        <f>D150</f>
        <v>0</v>
      </c>
    </row>
    <row r="150" spans="1:4" ht="32.25" thickBot="1">
      <c r="A150" s="232" t="s">
        <v>548</v>
      </c>
      <c r="B150" s="55" t="s">
        <v>558</v>
      </c>
      <c r="C150" s="230">
        <v>200</v>
      </c>
      <c r="D150" s="228">
        <v>0</v>
      </c>
    </row>
    <row r="151" spans="1:4" ht="32.25" thickBot="1">
      <c r="A151" s="49" t="s">
        <v>36</v>
      </c>
      <c r="B151" s="50" t="s">
        <v>338</v>
      </c>
      <c r="C151" s="54"/>
      <c r="D151" s="89">
        <f>D152+D157+D161</f>
        <v>870247.13</v>
      </c>
    </row>
    <row r="152" spans="1:4" ht="16.5" thickBot="1">
      <c r="A152" s="280" t="s">
        <v>37</v>
      </c>
      <c r="B152" s="58" t="s">
        <v>339</v>
      </c>
      <c r="C152" s="54"/>
      <c r="D152" s="87">
        <f>D156+D153+D154+D155</f>
        <v>581647.13</v>
      </c>
    </row>
    <row r="153" spans="1:4" ht="74.25" customHeight="1" thickBot="1">
      <c r="A153" s="281" t="s">
        <v>579</v>
      </c>
      <c r="B153" s="279" t="s">
        <v>639</v>
      </c>
      <c r="C153" s="227">
        <v>500</v>
      </c>
      <c r="D153" s="228">
        <v>75791.87</v>
      </c>
    </row>
    <row r="154" spans="1:4" ht="74.25" customHeight="1" thickBot="1">
      <c r="A154" s="281" t="s">
        <v>580</v>
      </c>
      <c r="B154" s="279" t="s">
        <v>640</v>
      </c>
      <c r="C154" s="227">
        <v>500</v>
      </c>
      <c r="D154" s="228">
        <v>855.26</v>
      </c>
    </row>
    <row r="155" spans="1:4" ht="48" thickBot="1">
      <c r="A155" s="225" t="s">
        <v>633</v>
      </c>
      <c r="B155" s="226" t="s">
        <v>586</v>
      </c>
      <c r="C155" s="227">
        <v>800</v>
      </c>
      <c r="D155" s="228">
        <v>500000</v>
      </c>
    </row>
    <row r="156" spans="1:4" ht="33.75" customHeight="1" thickBot="1">
      <c r="A156" s="75" t="s">
        <v>596</v>
      </c>
      <c r="B156" s="55" t="s">
        <v>175</v>
      </c>
      <c r="C156" s="5">
        <v>800</v>
      </c>
      <c r="D156" s="92">
        <v>5000</v>
      </c>
    </row>
    <row r="157" spans="1:4" ht="48" thickBot="1">
      <c r="A157" s="49" t="s">
        <v>38</v>
      </c>
      <c r="B157" s="50" t="s">
        <v>340</v>
      </c>
      <c r="C157" s="54"/>
      <c r="D157" s="89">
        <f>D158</f>
        <v>288600</v>
      </c>
    </row>
    <row r="158" spans="1:4" ht="16.5" thickBot="1">
      <c r="A158" s="52" t="s">
        <v>37</v>
      </c>
      <c r="B158" s="50" t="s">
        <v>173</v>
      </c>
      <c r="C158" s="54"/>
      <c r="D158" s="87">
        <f>D159+D160</f>
        <v>288600</v>
      </c>
    </row>
    <row r="159" spans="1:4" ht="79.5" thickBot="1">
      <c r="A159" s="66" t="s">
        <v>555</v>
      </c>
      <c r="B159" s="81" t="s">
        <v>341</v>
      </c>
      <c r="C159" s="5">
        <v>100</v>
      </c>
      <c r="D159" s="92">
        <v>288600</v>
      </c>
    </row>
    <row r="160" spans="1:4" ht="48" thickBot="1">
      <c r="A160" s="10" t="s">
        <v>448</v>
      </c>
      <c r="B160" s="6" t="s">
        <v>343</v>
      </c>
      <c r="C160" s="5">
        <v>200</v>
      </c>
      <c r="D160" s="92">
        <v>0</v>
      </c>
    </row>
    <row r="161" spans="1:4" ht="48" thickBot="1">
      <c r="A161" s="82" t="s">
        <v>346</v>
      </c>
      <c r="B161" s="83" t="s">
        <v>345</v>
      </c>
      <c r="C161" s="80"/>
      <c r="D161" s="104">
        <f>D162</f>
        <v>0</v>
      </c>
    </row>
    <row r="162" spans="1:4" ht="16.5" thickBot="1">
      <c r="A162" s="84" t="s">
        <v>37</v>
      </c>
      <c r="B162" s="85" t="s">
        <v>347</v>
      </c>
      <c r="C162" s="80">
        <v>0</v>
      </c>
      <c r="D162" s="104">
        <f>D163</f>
        <v>0</v>
      </c>
    </row>
    <row r="163" spans="1:4" ht="63.75" thickBot="1">
      <c r="A163" s="86" t="s">
        <v>71</v>
      </c>
      <c r="B163" s="55" t="s">
        <v>348</v>
      </c>
      <c r="C163" s="2">
        <v>200</v>
      </c>
      <c r="D163" s="92">
        <v>0</v>
      </c>
    </row>
    <row r="164" spans="1:4" ht="16.5" thickBot="1">
      <c r="A164" s="49" t="s">
        <v>39</v>
      </c>
      <c r="B164" s="54"/>
      <c r="C164" s="54"/>
      <c r="D164" s="236">
        <f>D9+D24+D33+D53+D59+D71+D93+D112+D151+D121+D126+D132</f>
        <v>27459304.029999997</v>
      </c>
    </row>
    <row r="180" ht="22.9" customHeight="1"/>
  </sheetData>
  <mergeCells count="2">
    <mergeCell ref="A6:D6"/>
    <mergeCell ref="C4:D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75" workbookViewId="0">
      <selection activeCell="C4" sqref="C4:D4"/>
    </sheetView>
  </sheetViews>
  <sheetFormatPr defaultRowHeight="15.75"/>
  <cols>
    <col min="1" max="1" width="49.625" customWidth="1"/>
    <col min="2" max="2" width="15.375" customWidth="1"/>
    <col min="3" max="3" width="13.125" customWidth="1"/>
    <col min="4" max="4" width="16.125" customWidth="1"/>
    <col min="5" max="5" width="18" customWidth="1"/>
  </cols>
  <sheetData>
    <row r="1" spans="1:7">
      <c r="D1" s="274" t="s">
        <v>576</v>
      </c>
    </row>
    <row r="2" spans="1:7">
      <c r="D2" s="1" t="s">
        <v>145</v>
      </c>
    </row>
    <row r="3" spans="1:7">
      <c r="D3" s="1" t="s">
        <v>122</v>
      </c>
    </row>
    <row r="4" spans="1:7">
      <c r="A4" s="18"/>
      <c r="C4" s="360" t="s">
        <v>681</v>
      </c>
      <c r="D4" s="360"/>
    </row>
    <row r="5" spans="1:7" ht="18" customHeight="1">
      <c r="A5" s="18"/>
      <c r="D5" s="1"/>
    </row>
    <row r="6" spans="1:7" ht="105.75" customHeight="1">
      <c r="A6" s="361" t="s">
        <v>670</v>
      </c>
      <c r="B6" s="361"/>
      <c r="C6" s="361"/>
      <c r="D6" s="361"/>
    </row>
    <row r="7" spans="1:7" ht="19.5" thickBot="1">
      <c r="A7" s="30"/>
    </row>
    <row r="8" spans="1:7" ht="32.25" customHeight="1" thickBot="1">
      <c r="A8" s="2" t="s">
        <v>9</v>
      </c>
      <c r="B8" s="2" t="s">
        <v>117</v>
      </c>
      <c r="C8" s="3" t="s">
        <v>40</v>
      </c>
      <c r="D8" s="356" t="s">
        <v>54</v>
      </c>
      <c r="E8" s="358"/>
    </row>
    <row r="9" spans="1:7" ht="32.25" customHeight="1" thickBot="1">
      <c r="A9" s="4"/>
      <c r="B9" s="2"/>
      <c r="C9" s="5"/>
      <c r="D9" s="2" t="s">
        <v>581</v>
      </c>
      <c r="E9" s="2" t="s">
        <v>669</v>
      </c>
    </row>
    <row r="10" spans="1:7" ht="95.25" thickBot="1">
      <c r="A10" s="49" t="s">
        <v>206</v>
      </c>
      <c r="B10" s="50" t="s">
        <v>221</v>
      </c>
      <c r="C10" s="51"/>
      <c r="D10" s="89">
        <f>D11+D14+D19+D22</f>
        <v>94312</v>
      </c>
      <c r="E10" s="89">
        <f>E11+E14+E19+E22</f>
        <v>94312</v>
      </c>
    </row>
    <row r="11" spans="1:7" ht="32.25" thickBot="1">
      <c r="A11" s="52" t="s">
        <v>222</v>
      </c>
      <c r="B11" s="50" t="s">
        <v>224</v>
      </c>
      <c r="C11" s="51"/>
      <c r="D11" s="89">
        <f>D12</f>
        <v>25200</v>
      </c>
      <c r="E11" s="89">
        <f>E12</f>
        <v>25200</v>
      </c>
    </row>
    <row r="12" spans="1:7" ht="32.25" thickBot="1">
      <c r="A12" s="53" t="s">
        <v>223</v>
      </c>
      <c r="B12" s="50" t="s">
        <v>226</v>
      </c>
      <c r="C12" s="54"/>
      <c r="D12" s="87">
        <f>SUM(D13)</f>
        <v>25200</v>
      </c>
      <c r="E12" s="87">
        <f>SUM(E13)</f>
        <v>25200</v>
      </c>
    </row>
    <row r="13" spans="1:7" ht="75" customHeight="1" thickBot="1">
      <c r="A13" s="8" t="s">
        <v>43</v>
      </c>
      <c r="B13" s="55" t="s">
        <v>225</v>
      </c>
      <c r="C13" s="7">
        <v>200</v>
      </c>
      <c r="D13" s="88">
        <v>25200</v>
      </c>
      <c r="E13" s="163">
        <v>25200</v>
      </c>
      <c r="G13" s="45"/>
    </row>
    <row r="14" spans="1:7" ht="32.25" thickBot="1">
      <c r="A14" s="56" t="s">
        <v>207</v>
      </c>
      <c r="B14" s="50" t="s">
        <v>169</v>
      </c>
      <c r="C14" s="57"/>
      <c r="D14" s="90">
        <f>SUM(D16:D18)</f>
        <v>68712</v>
      </c>
      <c r="E14" s="90">
        <f>SUM(E16:E18)</f>
        <v>68712</v>
      </c>
    </row>
    <row r="15" spans="1:7" ht="32.25" thickBot="1">
      <c r="A15" s="56" t="s">
        <v>234</v>
      </c>
      <c r="B15" s="58" t="s">
        <v>227</v>
      </c>
      <c r="C15" s="59"/>
      <c r="D15" s="91">
        <f>D16+D17+D18</f>
        <v>68712</v>
      </c>
      <c r="E15" s="91">
        <f>E16+E17+E18</f>
        <v>68712</v>
      </c>
    </row>
    <row r="16" spans="1:7" ht="60" customHeight="1" thickBot="1">
      <c r="A16" s="60" t="s">
        <v>44</v>
      </c>
      <c r="B16" s="61" t="s">
        <v>228</v>
      </c>
      <c r="C16" s="7">
        <v>200</v>
      </c>
      <c r="D16" s="88">
        <v>0</v>
      </c>
      <c r="E16" s="191">
        <v>0</v>
      </c>
    </row>
    <row r="17" spans="1:5" ht="58.5" customHeight="1" thickBot="1">
      <c r="A17" s="60" t="s">
        <v>45</v>
      </c>
      <c r="B17" s="55" t="s">
        <v>229</v>
      </c>
      <c r="C17" s="2">
        <v>200</v>
      </c>
      <c r="D17" s="93">
        <v>0</v>
      </c>
      <c r="E17" s="163">
        <v>0</v>
      </c>
    </row>
    <row r="18" spans="1:5" ht="79.5" thickBot="1">
      <c r="A18" s="60" t="s">
        <v>57</v>
      </c>
      <c r="B18" s="55" t="s">
        <v>230</v>
      </c>
      <c r="C18" s="2">
        <v>600</v>
      </c>
      <c r="D18" s="92">
        <v>68712</v>
      </c>
      <c r="E18" s="163">
        <v>68712</v>
      </c>
    </row>
    <row r="19" spans="1:5" ht="32.25" thickBot="1">
      <c r="A19" s="52" t="s">
        <v>208</v>
      </c>
      <c r="B19" s="50" t="s">
        <v>231</v>
      </c>
      <c r="C19" s="54"/>
      <c r="D19" s="173">
        <f>SUM(D21)</f>
        <v>0</v>
      </c>
      <c r="E19" s="173">
        <f>SUM(E21)</f>
        <v>0</v>
      </c>
    </row>
    <row r="20" spans="1:5" ht="48" thickBot="1">
      <c r="A20" s="52" t="s">
        <v>233</v>
      </c>
      <c r="B20" s="58" t="s">
        <v>232</v>
      </c>
      <c r="C20" s="54"/>
      <c r="D20" s="155">
        <f>D21</f>
        <v>0</v>
      </c>
      <c r="E20" s="155">
        <f>E21</f>
        <v>0</v>
      </c>
    </row>
    <row r="21" spans="1:5" ht="63.75" thickBot="1">
      <c r="A21" s="60" t="s">
        <v>46</v>
      </c>
      <c r="B21" s="55" t="s">
        <v>235</v>
      </c>
      <c r="C21" s="2">
        <v>200</v>
      </c>
      <c r="D21" s="93">
        <v>0</v>
      </c>
      <c r="E21" s="163">
        <v>0</v>
      </c>
    </row>
    <row r="22" spans="1:5" ht="63.75" thickBot="1">
      <c r="A22" s="52" t="s">
        <v>209</v>
      </c>
      <c r="B22" s="50" t="s">
        <v>236</v>
      </c>
      <c r="C22" s="54"/>
      <c r="D22" s="87">
        <f>SUM(D24)</f>
        <v>400</v>
      </c>
      <c r="E22" s="87">
        <f>SUM(E24)</f>
        <v>400</v>
      </c>
    </row>
    <row r="23" spans="1:5" ht="32.25" thickBot="1">
      <c r="A23" s="52" t="s">
        <v>237</v>
      </c>
      <c r="B23" s="58" t="s">
        <v>238</v>
      </c>
      <c r="C23" s="54"/>
      <c r="D23" s="87">
        <f>D24</f>
        <v>400</v>
      </c>
      <c r="E23" s="87">
        <f>E24</f>
        <v>400</v>
      </c>
    </row>
    <row r="24" spans="1:5" ht="64.5" customHeight="1" thickBot="1">
      <c r="A24" s="60" t="s">
        <v>48</v>
      </c>
      <c r="B24" s="55" t="s">
        <v>239</v>
      </c>
      <c r="C24" s="2">
        <v>200</v>
      </c>
      <c r="D24" s="93">
        <v>400</v>
      </c>
      <c r="E24" s="163">
        <v>400</v>
      </c>
    </row>
    <row r="25" spans="1:5" ht="48" thickBot="1">
      <c r="A25" s="49" t="s">
        <v>210</v>
      </c>
      <c r="B25" s="50" t="s">
        <v>240</v>
      </c>
      <c r="C25" s="51"/>
      <c r="D25" s="89">
        <f>D26+D31</f>
        <v>1950000</v>
      </c>
      <c r="E25" s="89">
        <f>E26+E31</f>
        <v>2000000</v>
      </c>
    </row>
    <row r="26" spans="1:5" ht="32.25" thickBot="1">
      <c r="A26" s="62" t="s">
        <v>211</v>
      </c>
      <c r="B26" s="63" t="s">
        <v>241</v>
      </c>
      <c r="C26" s="64"/>
      <c r="D26" s="94">
        <f>SUM(D28:D30)</f>
        <v>1950000</v>
      </c>
      <c r="E26" s="94">
        <f>SUM(E28:E30)</f>
        <v>2000000</v>
      </c>
    </row>
    <row r="27" spans="1:5" ht="32.25" thickBot="1">
      <c r="A27" s="65" t="s">
        <v>242</v>
      </c>
      <c r="B27" s="58" t="s">
        <v>243</v>
      </c>
      <c r="C27" s="64"/>
      <c r="D27" s="94">
        <f>D28+D29+D30</f>
        <v>1950000</v>
      </c>
      <c r="E27" s="94">
        <f>E28+E29+E30</f>
        <v>2000000</v>
      </c>
    </row>
    <row r="28" spans="1:5" ht="48" thickBot="1">
      <c r="A28" s="66" t="s">
        <v>653</v>
      </c>
      <c r="B28" s="55" t="s">
        <v>244</v>
      </c>
      <c r="C28" s="2">
        <v>200</v>
      </c>
      <c r="D28" s="93">
        <v>1950000</v>
      </c>
      <c r="E28" s="163">
        <v>2000000</v>
      </c>
    </row>
    <row r="29" spans="1:5" ht="115.5" customHeight="1" thickBot="1">
      <c r="A29" s="318" t="s">
        <v>642</v>
      </c>
      <c r="B29" s="269" t="s">
        <v>562</v>
      </c>
      <c r="C29" s="5">
        <v>200</v>
      </c>
      <c r="D29" s="92">
        <v>0</v>
      </c>
      <c r="E29" s="163">
        <v>0</v>
      </c>
    </row>
    <row r="30" spans="1:5" ht="87" customHeight="1" thickBot="1">
      <c r="A30" s="60" t="s">
        <v>49</v>
      </c>
      <c r="B30" s="61" t="s">
        <v>245</v>
      </c>
      <c r="C30" s="7">
        <v>200</v>
      </c>
      <c r="D30" s="88">
        <v>0</v>
      </c>
      <c r="E30" s="163">
        <v>0</v>
      </c>
    </row>
    <row r="31" spans="1:5" ht="32.25" thickBot="1">
      <c r="A31" s="62" t="s">
        <v>41</v>
      </c>
      <c r="B31" s="64" t="s">
        <v>247</v>
      </c>
      <c r="C31" s="64"/>
      <c r="D31" s="94">
        <f>SUM(D33)</f>
        <v>0</v>
      </c>
      <c r="E31" s="94">
        <f>SUM(E33)</f>
        <v>0</v>
      </c>
    </row>
    <row r="32" spans="1:5" ht="32.25" thickBot="1">
      <c r="A32" s="62" t="s">
        <v>246</v>
      </c>
      <c r="B32" s="58" t="s">
        <v>248</v>
      </c>
      <c r="C32" s="64"/>
      <c r="D32" s="94">
        <f>D33</f>
        <v>0</v>
      </c>
      <c r="E32" s="94">
        <f>E33</f>
        <v>0</v>
      </c>
    </row>
    <row r="33" spans="1:5" ht="48" thickBot="1">
      <c r="A33" s="60" t="s">
        <v>47</v>
      </c>
      <c r="B33" s="55" t="s">
        <v>249</v>
      </c>
      <c r="C33" s="2">
        <v>200</v>
      </c>
      <c r="D33" s="93">
        <v>0</v>
      </c>
      <c r="E33" s="163">
        <v>0</v>
      </c>
    </row>
    <row r="34" spans="1:5" ht="63.75" thickBot="1">
      <c r="A34" s="49" t="s">
        <v>42</v>
      </c>
      <c r="B34" s="50" t="s">
        <v>250</v>
      </c>
      <c r="C34" s="51"/>
      <c r="D34" s="89">
        <f>D35+D40+D45+D50</f>
        <v>480000</v>
      </c>
      <c r="E34" s="89">
        <f>E35+E40+E45+E50</f>
        <v>480000</v>
      </c>
    </row>
    <row r="35" spans="1:5" ht="63.75" thickBot="1">
      <c r="A35" s="52" t="s">
        <v>161</v>
      </c>
      <c r="B35" s="50" t="s">
        <v>251</v>
      </c>
      <c r="C35" s="54"/>
      <c r="D35" s="87">
        <f>D37+D38+D39</f>
        <v>0</v>
      </c>
      <c r="E35" s="87">
        <f>E37+E38+E39</f>
        <v>0</v>
      </c>
    </row>
    <row r="36" spans="1:5" ht="32.25" thickBot="1">
      <c r="A36" s="52" t="s">
        <v>252</v>
      </c>
      <c r="B36" s="58" t="s">
        <v>253</v>
      </c>
      <c r="C36" s="54"/>
      <c r="D36" s="87">
        <f>D37+D38+D39</f>
        <v>0</v>
      </c>
      <c r="E36" s="87">
        <f>E37+E38+E39</f>
        <v>0</v>
      </c>
    </row>
    <row r="37" spans="1:5" ht="95.25" thickBot="1">
      <c r="A37" s="60" t="s">
        <v>185</v>
      </c>
      <c r="B37" s="55" t="s">
        <v>196</v>
      </c>
      <c r="C37" s="5">
        <v>400</v>
      </c>
      <c r="D37" s="92">
        <v>0</v>
      </c>
      <c r="E37" s="163">
        <v>0</v>
      </c>
    </row>
    <row r="38" spans="1:5" ht="87.75" customHeight="1" thickBot="1">
      <c r="A38" s="66" t="s">
        <v>186</v>
      </c>
      <c r="B38" s="55" t="s">
        <v>187</v>
      </c>
      <c r="C38" s="5">
        <v>400</v>
      </c>
      <c r="D38" s="92">
        <v>0</v>
      </c>
      <c r="E38" s="163">
        <v>0</v>
      </c>
    </row>
    <row r="39" spans="1:5" ht="78.75" customHeight="1" thickBot="1">
      <c r="A39" s="60" t="s">
        <v>189</v>
      </c>
      <c r="B39" s="55" t="s">
        <v>188</v>
      </c>
      <c r="C39" s="2">
        <v>400</v>
      </c>
      <c r="D39" s="92">
        <v>0</v>
      </c>
      <c r="E39" s="163">
        <v>0</v>
      </c>
    </row>
    <row r="40" spans="1:5" ht="32.25" thickBot="1">
      <c r="A40" s="52" t="s">
        <v>119</v>
      </c>
      <c r="B40" s="50" t="s">
        <v>254</v>
      </c>
      <c r="C40" s="54"/>
      <c r="D40" s="87">
        <f>SUM(D42:D44)</f>
        <v>480000</v>
      </c>
      <c r="E40" s="87">
        <f>SUM(E42:E44)</f>
        <v>480000</v>
      </c>
    </row>
    <row r="41" spans="1:5" ht="32.25" thickBot="1">
      <c r="A41" s="52" t="s">
        <v>255</v>
      </c>
      <c r="B41" s="58" t="s">
        <v>256</v>
      </c>
      <c r="C41" s="54"/>
      <c r="D41" s="87">
        <f>D42+D43+D44</f>
        <v>480000</v>
      </c>
      <c r="E41" s="87">
        <f>E42+E43+E44</f>
        <v>480000</v>
      </c>
    </row>
    <row r="42" spans="1:5" ht="63.75" thickBot="1">
      <c r="A42" s="60" t="s">
        <v>58</v>
      </c>
      <c r="B42" s="55" t="s">
        <v>257</v>
      </c>
      <c r="C42" s="2">
        <v>200</v>
      </c>
      <c r="D42" s="92">
        <v>450000</v>
      </c>
      <c r="E42" s="163">
        <v>450000</v>
      </c>
    </row>
    <row r="43" spans="1:5" ht="51.75" customHeight="1" thickBot="1">
      <c r="A43" s="60" t="s">
        <v>59</v>
      </c>
      <c r="B43" s="55" t="s">
        <v>258</v>
      </c>
      <c r="C43" s="2">
        <v>200</v>
      </c>
      <c r="D43" s="92">
        <v>30000</v>
      </c>
      <c r="E43" s="163">
        <v>30000</v>
      </c>
    </row>
    <row r="44" spans="1:5" ht="95.25" thickBot="1">
      <c r="A44" s="60" t="s">
        <v>447</v>
      </c>
      <c r="B44" s="55" t="s">
        <v>165</v>
      </c>
      <c r="C44" s="5">
        <v>400</v>
      </c>
      <c r="D44" s="92">
        <v>0</v>
      </c>
      <c r="E44" s="163">
        <v>0</v>
      </c>
    </row>
    <row r="45" spans="1:5" ht="48" thickBot="1">
      <c r="A45" s="62" t="s">
        <v>120</v>
      </c>
      <c r="B45" s="50" t="s">
        <v>259</v>
      </c>
      <c r="C45" s="64"/>
      <c r="D45" s="94">
        <f>SUM(D47:D49)</f>
        <v>0</v>
      </c>
      <c r="E45" s="94">
        <f>SUM(E47:E49)</f>
        <v>0</v>
      </c>
    </row>
    <row r="46" spans="1:5" ht="32.25" thickBot="1">
      <c r="A46" s="62" t="s">
        <v>261</v>
      </c>
      <c r="B46" s="58" t="s">
        <v>260</v>
      </c>
      <c r="C46" s="64"/>
      <c r="D46" s="94">
        <f>(D47+D48+D49)</f>
        <v>0</v>
      </c>
      <c r="E46" s="94">
        <f>(E47+E48+E49)</f>
        <v>0</v>
      </c>
    </row>
    <row r="47" spans="1:5" ht="60.75" customHeight="1" thickBot="1">
      <c r="A47" s="60" t="s">
        <v>60</v>
      </c>
      <c r="B47" s="55" t="s">
        <v>262</v>
      </c>
      <c r="C47" s="7">
        <v>200</v>
      </c>
      <c r="D47" s="88">
        <v>0</v>
      </c>
      <c r="E47" s="163">
        <v>0</v>
      </c>
    </row>
    <row r="48" spans="1:5" ht="63.75" thickBot="1">
      <c r="A48" s="60" t="s">
        <v>402</v>
      </c>
      <c r="B48" s="55" t="s">
        <v>344</v>
      </c>
      <c r="C48" s="7">
        <v>200</v>
      </c>
      <c r="D48" s="88">
        <v>0</v>
      </c>
      <c r="E48" s="163">
        <v>0</v>
      </c>
    </row>
    <row r="49" spans="1:5" ht="70.5" customHeight="1" thickBot="1">
      <c r="A49" s="66" t="s">
        <v>61</v>
      </c>
      <c r="B49" s="55" t="s">
        <v>263</v>
      </c>
      <c r="C49" s="2">
        <v>200</v>
      </c>
      <c r="D49" s="93">
        <v>0</v>
      </c>
      <c r="E49" s="191">
        <v>0</v>
      </c>
    </row>
    <row r="50" spans="1:5" ht="34.5" customHeight="1" thickBot="1">
      <c r="A50" s="52" t="s">
        <v>205</v>
      </c>
      <c r="B50" s="50" t="s">
        <v>264</v>
      </c>
      <c r="C50" s="54"/>
      <c r="D50" s="87">
        <f>SUM(D52:D54)</f>
        <v>0</v>
      </c>
      <c r="E50" s="87">
        <f>SUM(E52:E54)</f>
        <v>0</v>
      </c>
    </row>
    <row r="51" spans="1:5" ht="48.75" customHeight="1" thickBot="1">
      <c r="A51" s="52" t="s">
        <v>265</v>
      </c>
      <c r="B51" s="58" t="s">
        <v>266</v>
      </c>
      <c r="C51" s="54"/>
      <c r="D51" s="87">
        <f>D52+D53+D54</f>
        <v>0</v>
      </c>
      <c r="E51" s="87">
        <f>E52+E53+E54</f>
        <v>0</v>
      </c>
    </row>
    <row r="52" spans="1:5" ht="69" customHeight="1" thickBot="1">
      <c r="A52" s="60" t="s">
        <v>444</v>
      </c>
      <c r="B52" s="55" t="s">
        <v>445</v>
      </c>
      <c r="C52" s="2">
        <v>200</v>
      </c>
      <c r="D52" s="92">
        <v>0</v>
      </c>
      <c r="E52" s="163">
        <v>0</v>
      </c>
    </row>
    <row r="53" spans="1:5" ht="48" thickBot="1">
      <c r="A53" s="60" t="s">
        <v>63</v>
      </c>
      <c r="B53" s="55" t="s">
        <v>268</v>
      </c>
      <c r="C53" s="2">
        <v>800</v>
      </c>
      <c r="D53" s="92">
        <v>0</v>
      </c>
      <c r="E53" s="163">
        <v>0</v>
      </c>
    </row>
    <row r="54" spans="1:5" ht="98.25" customHeight="1" thickBot="1">
      <c r="A54" s="174" t="s">
        <v>606</v>
      </c>
      <c r="B54" s="55" t="s">
        <v>503</v>
      </c>
      <c r="C54" s="2">
        <v>500</v>
      </c>
      <c r="D54" s="92">
        <v>0</v>
      </c>
      <c r="E54" s="163">
        <v>0</v>
      </c>
    </row>
    <row r="55" spans="1:5" ht="68.25" customHeight="1" thickBot="1">
      <c r="A55" s="68" t="s">
        <v>609</v>
      </c>
      <c r="B55" s="50" t="s">
        <v>269</v>
      </c>
      <c r="C55" s="51"/>
      <c r="D55" s="89">
        <f>D56</f>
        <v>10000</v>
      </c>
      <c r="E55" s="89">
        <f>E56</f>
        <v>15000</v>
      </c>
    </row>
    <row r="56" spans="1:5" ht="48" thickBot="1">
      <c r="A56" s="65" t="s">
        <v>220</v>
      </c>
      <c r="B56" s="50" t="s">
        <v>270</v>
      </c>
      <c r="C56" s="69"/>
      <c r="D56" s="95">
        <f>SUM(D58:D60)</f>
        <v>10000</v>
      </c>
      <c r="E56" s="95">
        <f>SUM(E58:E60)</f>
        <v>15000</v>
      </c>
    </row>
    <row r="57" spans="1:5" ht="32.25" thickBot="1">
      <c r="A57" s="52" t="s">
        <v>271</v>
      </c>
      <c r="B57" s="58" t="s">
        <v>272</v>
      </c>
      <c r="C57" s="69"/>
      <c r="D57" s="87">
        <f>D58+D59+D60</f>
        <v>10000</v>
      </c>
      <c r="E57" s="87">
        <f>E58+E59+E60</f>
        <v>15000</v>
      </c>
    </row>
    <row r="58" spans="1:5" ht="63.75" thickBot="1">
      <c r="A58" s="60" t="s">
        <v>64</v>
      </c>
      <c r="B58" s="55" t="s">
        <v>273</v>
      </c>
      <c r="C58" s="2">
        <v>200</v>
      </c>
      <c r="D58" s="92">
        <v>0</v>
      </c>
      <c r="E58" s="163">
        <v>0</v>
      </c>
    </row>
    <row r="59" spans="1:5" ht="63.75" thickBot="1">
      <c r="A59" s="66" t="s">
        <v>65</v>
      </c>
      <c r="B59" s="55" t="s">
        <v>274</v>
      </c>
      <c r="C59" s="2">
        <v>200</v>
      </c>
      <c r="D59" s="93">
        <v>10000</v>
      </c>
      <c r="E59" s="163">
        <v>15000</v>
      </c>
    </row>
    <row r="60" spans="1:5" ht="48" thickBot="1">
      <c r="A60" s="60" t="s">
        <v>66</v>
      </c>
      <c r="B60" s="55" t="s">
        <v>275</v>
      </c>
      <c r="C60" s="2">
        <v>200</v>
      </c>
      <c r="D60" s="92">
        <v>0</v>
      </c>
      <c r="E60" s="163">
        <v>0</v>
      </c>
    </row>
    <row r="61" spans="1:5" ht="48" thickBot="1">
      <c r="A61" s="49" t="s">
        <v>137</v>
      </c>
      <c r="B61" s="50" t="s">
        <v>276</v>
      </c>
      <c r="C61" s="51"/>
      <c r="D61" s="89">
        <f>D62+D66+D69</f>
        <v>2391825.14</v>
      </c>
      <c r="E61" s="89">
        <f>E62+E66+E69</f>
        <v>2170000</v>
      </c>
    </row>
    <row r="62" spans="1:5" ht="48" thickBot="1">
      <c r="A62" s="62" t="s">
        <v>138</v>
      </c>
      <c r="B62" s="50" t="s">
        <v>277</v>
      </c>
      <c r="C62" s="64"/>
      <c r="D62" s="96">
        <f>SUM(D64:D65)</f>
        <v>2341825.14</v>
      </c>
      <c r="E62" s="96">
        <f>SUM(E64:E65)</f>
        <v>2150000</v>
      </c>
    </row>
    <row r="63" spans="1:5" ht="16.5" thickBot="1">
      <c r="A63" s="65" t="s">
        <v>278</v>
      </c>
      <c r="B63" s="58" t="s">
        <v>279</v>
      </c>
      <c r="C63" s="64"/>
      <c r="D63" s="96">
        <f>D64+D65</f>
        <v>2341825.14</v>
      </c>
      <c r="E63" s="96">
        <f>E64+E65</f>
        <v>2150000</v>
      </c>
    </row>
    <row r="64" spans="1:5" s="43" customFormat="1" ht="48" thickBot="1">
      <c r="A64" s="60" t="s">
        <v>67</v>
      </c>
      <c r="B64" s="55" t="s">
        <v>280</v>
      </c>
      <c r="C64" s="70">
        <v>200</v>
      </c>
      <c r="D64" s="97">
        <v>2191825.14</v>
      </c>
      <c r="E64" s="192">
        <v>2000000</v>
      </c>
    </row>
    <row r="65" spans="1:5" s="43" customFormat="1" ht="63.75" customHeight="1" thickBot="1">
      <c r="A65" s="60" t="s">
        <v>68</v>
      </c>
      <c r="B65" s="55" t="s">
        <v>281</v>
      </c>
      <c r="C65" s="70">
        <v>200</v>
      </c>
      <c r="D65" s="98">
        <v>150000</v>
      </c>
      <c r="E65" s="192">
        <v>150000</v>
      </c>
    </row>
    <row r="66" spans="1:5" ht="48" thickBot="1">
      <c r="A66" s="181" t="s">
        <v>12</v>
      </c>
      <c r="B66" s="176" t="s">
        <v>282</v>
      </c>
      <c r="C66" s="80"/>
      <c r="D66" s="187">
        <f>D67</f>
        <v>50000</v>
      </c>
      <c r="E66" s="189">
        <f>E67</f>
        <v>20000</v>
      </c>
    </row>
    <row r="67" spans="1:5" ht="32.25" thickBot="1">
      <c r="A67" s="188" t="s">
        <v>283</v>
      </c>
      <c r="B67" s="79" t="s">
        <v>170</v>
      </c>
      <c r="C67" s="169"/>
      <c r="D67" s="186">
        <f>D68</f>
        <v>50000</v>
      </c>
      <c r="E67" s="186">
        <f>E68</f>
        <v>20000</v>
      </c>
    </row>
    <row r="68" spans="1:5" ht="48" thickBot="1">
      <c r="A68" s="66" t="s">
        <v>69</v>
      </c>
      <c r="B68" s="55" t="s">
        <v>360</v>
      </c>
      <c r="C68" s="72"/>
      <c r="D68" s="101">
        <v>50000</v>
      </c>
      <c r="E68" s="163">
        <v>20000</v>
      </c>
    </row>
    <row r="69" spans="1:5" ht="32.25" thickBot="1">
      <c r="A69" s="168" t="s">
        <v>13</v>
      </c>
      <c r="B69" s="176" t="s">
        <v>284</v>
      </c>
      <c r="C69" s="169"/>
      <c r="D69" s="186">
        <f>SUM(D71)</f>
        <v>0</v>
      </c>
      <c r="E69" s="189">
        <f>E70</f>
        <v>0</v>
      </c>
    </row>
    <row r="70" spans="1:5" ht="16.5" thickBot="1">
      <c r="A70" s="168" t="s">
        <v>285</v>
      </c>
      <c r="B70" s="79" t="s">
        <v>286</v>
      </c>
      <c r="C70" s="169"/>
      <c r="D70" s="186">
        <f>D71</f>
        <v>0</v>
      </c>
      <c r="E70" s="189">
        <f>E71</f>
        <v>0</v>
      </c>
    </row>
    <row r="71" spans="1:5" ht="63.75" thickBot="1">
      <c r="A71" s="60" t="s">
        <v>70</v>
      </c>
      <c r="B71" s="55" t="s">
        <v>287</v>
      </c>
      <c r="C71" s="2">
        <v>200</v>
      </c>
      <c r="D71" s="93">
        <v>0</v>
      </c>
      <c r="E71" s="163">
        <v>0</v>
      </c>
    </row>
    <row r="72" spans="1:5" ht="48" thickBot="1">
      <c r="A72" s="184" t="s">
        <v>14</v>
      </c>
      <c r="B72" s="176" t="s">
        <v>288</v>
      </c>
      <c r="C72" s="180"/>
      <c r="D72" s="177">
        <f>D73+D80+D87+D90</f>
        <v>3312852.73</v>
      </c>
      <c r="E72" s="177">
        <f>E73+E80+E87+E90</f>
        <v>3409426.79</v>
      </c>
    </row>
    <row r="73" spans="1:5" ht="48" thickBot="1">
      <c r="A73" s="181" t="s">
        <v>15</v>
      </c>
      <c r="B73" s="176" t="s">
        <v>289</v>
      </c>
      <c r="C73" s="80"/>
      <c r="D73" s="185">
        <f>SUM(D75:D79)</f>
        <v>2879279.94</v>
      </c>
      <c r="E73" s="185">
        <f>SUM(E75:E79)</f>
        <v>2974854</v>
      </c>
    </row>
    <row r="74" spans="1:5" ht="23.25" customHeight="1" thickBot="1">
      <c r="A74" s="168" t="s">
        <v>291</v>
      </c>
      <c r="B74" s="79" t="s">
        <v>290</v>
      </c>
      <c r="C74" s="169"/>
      <c r="D74" s="179">
        <f>D75+D76+D77+D78+D79</f>
        <v>2879279.94</v>
      </c>
      <c r="E74" s="179">
        <f>E75+E76+E77+E78+E79</f>
        <v>2974854</v>
      </c>
    </row>
    <row r="75" spans="1:5" ht="92.25" customHeight="1" thickBot="1">
      <c r="A75" s="74" t="s">
        <v>293</v>
      </c>
      <c r="B75" s="55" t="s">
        <v>292</v>
      </c>
      <c r="C75" s="5">
        <v>100</v>
      </c>
      <c r="D75" s="92">
        <v>2274854</v>
      </c>
      <c r="E75" s="163">
        <v>2274854</v>
      </c>
    </row>
    <row r="76" spans="1:5" ht="127.5" customHeight="1" thickBot="1">
      <c r="A76" s="319" t="s">
        <v>638</v>
      </c>
      <c r="B76" s="55" t="s">
        <v>564</v>
      </c>
      <c r="C76" s="5">
        <v>100</v>
      </c>
      <c r="D76" s="92">
        <v>0</v>
      </c>
      <c r="E76" s="163">
        <v>0</v>
      </c>
    </row>
    <row r="77" spans="1:5" ht="142.5" thickBot="1">
      <c r="A77" s="66" t="s">
        <v>294</v>
      </c>
      <c r="B77" s="55" t="s">
        <v>164</v>
      </c>
      <c r="C77" s="5">
        <v>100</v>
      </c>
      <c r="D77" s="92">
        <v>0</v>
      </c>
      <c r="E77" s="163">
        <v>0</v>
      </c>
    </row>
    <row r="78" spans="1:5" ht="48" thickBot="1">
      <c r="A78" s="10" t="s">
        <v>295</v>
      </c>
      <c r="B78" s="55" t="s">
        <v>292</v>
      </c>
      <c r="C78" s="5">
        <v>200</v>
      </c>
      <c r="D78" s="92">
        <v>554425.93999999994</v>
      </c>
      <c r="E78" s="163">
        <v>600000</v>
      </c>
    </row>
    <row r="79" spans="1:5" ht="32.25" thickBot="1">
      <c r="A79" s="9" t="s">
        <v>296</v>
      </c>
      <c r="B79" s="55" t="s">
        <v>292</v>
      </c>
      <c r="C79" s="5">
        <v>800</v>
      </c>
      <c r="D79" s="92">
        <v>50000</v>
      </c>
      <c r="E79" s="163">
        <v>100000</v>
      </c>
    </row>
    <row r="80" spans="1:5" ht="32.25" thickBot="1">
      <c r="A80" s="168" t="s">
        <v>146</v>
      </c>
      <c r="B80" s="176" t="s">
        <v>298</v>
      </c>
      <c r="C80" s="169"/>
      <c r="D80" s="104">
        <f>D81</f>
        <v>433572.79</v>
      </c>
      <c r="E80" s="189">
        <f>E81</f>
        <v>434572.79</v>
      </c>
    </row>
    <row r="81" spans="1:5" ht="32.25" thickBot="1">
      <c r="A81" s="168" t="s">
        <v>297</v>
      </c>
      <c r="B81" s="79" t="s">
        <v>299</v>
      </c>
      <c r="C81" s="169"/>
      <c r="D81" s="104">
        <f>D82+D83+D84+D85+D86</f>
        <v>433572.79</v>
      </c>
      <c r="E81" s="189">
        <f>E82+E83+E84+E85+E86</f>
        <v>434572.79</v>
      </c>
    </row>
    <row r="82" spans="1:5" ht="95.25" thickBot="1">
      <c r="A82" s="9" t="s">
        <v>301</v>
      </c>
      <c r="B82" s="55" t="s">
        <v>300</v>
      </c>
      <c r="C82" s="2">
        <v>100</v>
      </c>
      <c r="D82" s="92">
        <v>401857</v>
      </c>
      <c r="E82" s="163">
        <v>401857</v>
      </c>
    </row>
    <row r="83" spans="1:5" ht="126" customHeight="1" thickBot="1">
      <c r="A83" s="320" t="s">
        <v>638</v>
      </c>
      <c r="B83" s="55" t="s">
        <v>565</v>
      </c>
      <c r="C83" s="5">
        <v>100</v>
      </c>
      <c r="D83" s="92">
        <v>0</v>
      </c>
      <c r="E83" s="163">
        <v>0</v>
      </c>
    </row>
    <row r="84" spans="1:5" ht="142.5" thickBot="1">
      <c r="A84" s="9" t="s">
        <v>302</v>
      </c>
      <c r="B84" s="2" t="s">
        <v>171</v>
      </c>
      <c r="C84" s="5">
        <v>100</v>
      </c>
      <c r="D84" s="92">
        <v>0</v>
      </c>
      <c r="E84" s="163">
        <v>0</v>
      </c>
    </row>
    <row r="85" spans="1:5" ht="33.75" customHeight="1" thickBot="1">
      <c r="A85" s="10" t="s">
        <v>303</v>
      </c>
      <c r="B85" s="61" t="s">
        <v>300</v>
      </c>
      <c r="C85" s="7">
        <v>200</v>
      </c>
      <c r="D85" s="88">
        <v>19000</v>
      </c>
      <c r="E85" s="163">
        <v>20000</v>
      </c>
    </row>
    <row r="86" spans="1:5" ht="111" customHeight="1" thickBot="1">
      <c r="A86" s="327" t="s">
        <v>652</v>
      </c>
      <c r="B86" s="55" t="s">
        <v>651</v>
      </c>
      <c r="C86" s="7">
        <v>200</v>
      </c>
      <c r="D86" s="88">
        <v>12715.79</v>
      </c>
      <c r="E86" s="163">
        <v>12715.79</v>
      </c>
    </row>
    <row r="87" spans="1:5" ht="48" thickBot="1">
      <c r="A87" s="181" t="s">
        <v>147</v>
      </c>
      <c r="B87" s="176" t="s">
        <v>304</v>
      </c>
      <c r="C87" s="182"/>
      <c r="D87" s="183">
        <f>SUM(D89)</f>
        <v>0</v>
      </c>
      <c r="E87" s="189">
        <f>E88</f>
        <v>0</v>
      </c>
    </row>
    <row r="88" spans="1:5" ht="32.25" thickBot="1">
      <c r="A88" s="168" t="s">
        <v>305</v>
      </c>
      <c r="B88" s="79" t="s">
        <v>306</v>
      </c>
      <c r="C88" s="169"/>
      <c r="D88" s="104">
        <f>D89</f>
        <v>0</v>
      </c>
      <c r="E88" s="189">
        <f>E89</f>
        <v>0</v>
      </c>
    </row>
    <row r="89" spans="1:5" ht="79.5" thickBot="1">
      <c r="A89" s="9" t="s">
        <v>307</v>
      </c>
      <c r="B89" s="55" t="s">
        <v>308</v>
      </c>
      <c r="C89" s="5">
        <v>200</v>
      </c>
      <c r="D89" s="92">
        <v>0</v>
      </c>
      <c r="E89" s="163">
        <v>0</v>
      </c>
    </row>
    <row r="90" spans="1:5" ht="32.25" thickBot="1">
      <c r="A90" s="168" t="s">
        <v>382</v>
      </c>
      <c r="B90" s="79" t="s">
        <v>386</v>
      </c>
      <c r="C90" s="169"/>
      <c r="D90" s="104">
        <f>D91</f>
        <v>0</v>
      </c>
      <c r="E90" s="104">
        <f>E91</f>
        <v>0</v>
      </c>
    </row>
    <row r="91" spans="1:5" ht="32.25" thickBot="1">
      <c r="A91" s="168" t="s">
        <v>383</v>
      </c>
      <c r="B91" s="79" t="s">
        <v>397</v>
      </c>
      <c r="C91" s="169"/>
      <c r="D91" s="104">
        <f>D92</f>
        <v>0</v>
      </c>
      <c r="E91" s="104">
        <f>E92</f>
        <v>0</v>
      </c>
    </row>
    <row r="92" spans="1:5" ht="32.25" thickBot="1">
      <c r="A92" s="9" t="s">
        <v>384</v>
      </c>
      <c r="B92" s="55" t="s">
        <v>385</v>
      </c>
      <c r="C92" s="5">
        <v>200</v>
      </c>
      <c r="D92" s="92">
        <v>0</v>
      </c>
      <c r="E92" s="163">
        <v>0</v>
      </c>
    </row>
    <row r="93" spans="1:5" ht="48" thickBot="1">
      <c r="A93" s="175" t="s">
        <v>148</v>
      </c>
      <c r="B93" s="176" t="s">
        <v>309</v>
      </c>
      <c r="C93" s="180"/>
      <c r="D93" s="177">
        <f>D94+D106</f>
        <v>5814582</v>
      </c>
      <c r="E93" s="189">
        <f>E94+E106</f>
        <v>5777943.21</v>
      </c>
    </row>
    <row r="94" spans="1:5" ht="48" thickBot="1">
      <c r="A94" s="168" t="s">
        <v>149</v>
      </c>
      <c r="B94" s="176" t="s">
        <v>310</v>
      </c>
      <c r="C94" s="169"/>
      <c r="D94" s="104">
        <f>SUM(D96:D105)</f>
        <v>5804582</v>
      </c>
      <c r="E94" s="189">
        <f>E95</f>
        <v>5767943.21</v>
      </c>
    </row>
    <row r="95" spans="1:5" ht="32.25" thickBot="1">
      <c r="A95" s="168" t="s">
        <v>311</v>
      </c>
      <c r="B95" s="79" t="s">
        <v>312</v>
      </c>
      <c r="C95" s="169"/>
      <c r="D95" s="189">
        <f>D96+D97+D98+D99+D100+D103+D105+D101+D102+D104</f>
        <v>5804582</v>
      </c>
      <c r="E95" s="189">
        <f>E96+E97+E98+E99+E100+E103+E105+E101+E102+E104</f>
        <v>5767943.21</v>
      </c>
    </row>
    <row r="96" spans="1:5" ht="81" customHeight="1" thickBot="1">
      <c r="A96" s="9" t="s">
        <v>314</v>
      </c>
      <c r="B96" s="55" t="s">
        <v>313</v>
      </c>
      <c r="C96" s="2">
        <v>100</v>
      </c>
      <c r="D96" s="92">
        <v>3714152</v>
      </c>
      <c r="E96" s="163">
        <v>3714152</v>
      </c>
    </row>
    <row r="97" spans="1:5" ht="65.25" customHeight="1" thickBot="1">
      <c r="A97" s="9" t="s">
        <v>316</v>
      </c>
      <c r="B97" s="5" t="s">
        <v>315</v>
      </c>
      <c r="C97" s="5">
        <v>200</v>
      </c>
      <c r="D97" s="92">
        <v>200000</v>
      </c>
      <c r="E97" s="163">
        <v>202361.21</v>
      </c>
    </row>
    <row r="98" spans="1:5" ht="48" customHeight="1" thickBot="1">
      <c r="A98" s="9" t="s">
        <v>317</v>
      </c>
      <c r="B98" s="5" t="s">
        <v>315</v>
      </c>
      <c r="C98" s="5">
        <v>800</v>
      </c>
      <c r="D98" s="92">
        <v>30000</v>
      </c>
      <c r="E98" s="163">
        <v>30000</v>
      </c>
    </row>
    <row r="99" spans="1:5" ht="90" customHeight="1" thickBot="1">
      <c r="A99" s="9" t="s">
        <v>166</v>
      </c>
      <c r="B99" s="61" t="s">
        <v>318</v>
      </c>
      <c r="C99" s="2">
        <v>100</v>
      </c>
      <c r="D99" s="92">
        <v>1223350</v>
      </c>
      <c r="E99" s="163">
        <v>1223350</v>
      </c>
    </row>
    <row r="100" spans="1:5" ht="79.5" thickBot="1">
      <c r="A100" s="270" t="s">
        <v>320</v>
      </c>
      <c r="B100" s="55" t="s">
        <v>319</v>
      </c>
      <c r="C100" s="5">
        <v>200</v>
      </c>
      <c r="D100" s="92">
        <v>100000</v>
      </c>
      <c r="E100" s="163">
        <v>50000</v>
      </c>
    </row>
    <row r="101" spans="1:5" ht="32.25" thickBot="1">
      <c r="A101" s="201" t="s">
        <v>409</v>
      </c>
      <c r="B101" s="55" t="s">
        <v>410</v>
      </c>
      <c r="C101" s="5">
        <v>200</v>
      </c>
      <c r="D101" s="92">
        <v>67000</v>
      </c>
      <c r="E101" s="163">
        <v>67000</v>
      </c>
    </row>
    <row r="102" spans="1:5" ht="32.25" thickBot="1">
      <c r="A102" s="201" t="s">
        <v>199</v>
      </c>
      <c r="B102" s="55" t="s">
        <v>443</v>
      </c>
      <c r="C102" s="5">
        <v>200</v>
      </c>
      <c r="D102" s="92">
        <v>220000</v>
      </c>
      <c r="E102" s="163">
        <v>220000</v>
      </c>
    </row>
    <row r="103" spans="1:5" ht="63.75" thickBot="1">
      <c r="A103" s="9" t="s">
        <v>322</v>
      </c>
      <c r="B103" s="55" t="s">
        <v>411</v>
      </c>
      <c r="C103" s="5">
        <v>200</v>
      </c>
      <c r="D103" s="92">
        <v>39000</v>
      </c>
      <c r="E103" s="163">
        <v>40000</v>
      </c>
    </row>
    <row r="104" spans="1:5" ht="87.75" customHeight="1" thickBot="1">
      <c r="A104" s="215" t="s">
        <v>484</v>
      </c>
      <c r="B104" s="55" t="s">
        <v>486</v>
      </c>
      <c r="C104" s="216">
        <v>200</v>
      </c>
      <c r="D104" s="92">
        <v>1080</v>
      </c>
      <c r="E104" s="163">
        <v>1080</v>
      </c>
    </row>
    <row r="105" spans="1:5" ht="79.5" thickBot="1">
      <c r="A105" s="215" t="s">
        <v>324</v>
      </c>
      <c r="B105" s="55" t="s">
        <v>323</v>
      </c>
      <c r="C105" s="5">
        <v>300</v>
      </c>
      <c r="D105" s="92">
        <v>210000</v>
      </c>
      <c r="E105" s="163">
        <v>220000</v>
      </c>
    </row>
    <row r="106" spans="1:5" ht="16.5" thickBot="1">
      <c r="A106" s="168" t="s">
        <v>150</v>
      </c>
      <c r="B106" s="176" t="s">
        <v>326</v>
      </c>
      <c r="C106" s="169"/>
      <c r="D106" s="104">
        <f>D107</f>
        <v>10000</v>
      </c>
      <c r="E106" s="189">
        <f>E107</f>
        <v>10000</v>
      </c>
    </row>
    <row r="107" spans="1:5" ht="32.25" thickBot="1">
      <c r="A107" s="168" t="s">
        <v>325</v>
      </c>
      <c r="B107" s="176" t="s">
        <v>327</v>
      </c>
      <c r="C107" s="169"/>
      <c r="D107" s="104">
        <f>D108+ D109 +D110</f>
        <v>10000</v>
      </c>
      <c r="E107" s="189">
        <f>E108+E109+E110</f>
        <v>10000</v>
      </c>
    </row>
    <row r="108" spans="1:5" ht="63.75" thickBot="1">
      <c r="A108" s="9" t="s">
        <v>329</v>
      </c>
      <c r="B108" s="55" t="s">
        <v>328</v>
      </c>
      <c r="C108" s="5">
        <v>200</v>
      </c>
      <c r="D108" s="92">
        <v>0</v>
      </c>
      <c r="E108" s="163">
        <v>0</v>
      </c>
    </row>
    <row r="109" spans="1:5" ht="59.25" customHeight="1" thickBot="1">
      <c r="A109" s="76" t="s">
        <v>193</v>
      </c>
      <c r="B109" s="55" t="s">
        <v>194</v>
      </c>
      <c r="C109" s="6">
        <v>100</v>
      </c>
      <c r="D109" s="92">
        <v>0</v>
      </c>
      <c r="E109" s="163">
        <v>0</v>
      </c>
    </row>
    <row r="110" spans="1:5" ht="48" thickBot="1">
      <c r="A110" s="76" t="s">
        <v>331</v>
      </c>
      <c r="B110" s="55" t="s">
        <v>330</v>
      </c>
      <c r="C110" s="6">
        <v>800</v>
      </c>
      <c r="D110" s="92">
        <v>10000</v>
      </c>
      <c r="E110" s="163">
        <v>10000</v>
      </c>
    </row>
    <row r="111" spans="1:5" ht="32.25" thickBot="1">
      <c r="A111" s="178" t="s">
        <v>332</v>
      </c>
      <c r="B111" s="176" t="s">
        <v>333</v>
      </c>
      <c r="C111" s="80"/>
      <c r="D111" s="179">
        <f t="shared" ref="D111:E113" si="0">D112</f>
        <v>0</v>
      </c>
      <c r="E111" s="189">
        <f t="shared" si="0"/>
        <v>0</v>
      </c>
    </row>
    <row r="112" spans="1:5" ht="32.25" thickBot="1">
      <c r="A112" s="178" t="s">
        <v>335</v>
      </c>
      <c r="B112" s="176" t="s">
        <v>334</v>
      </c>
      <c r="C112" s="80"/>
      <c r="D112" s="104">
        <f t="shared" si="0"/>
        <v>0</v>
      </c>
      <c r="E112" s="189">
        <f t="shared" si="0"/>
        <v>0</v>
      </c>
    </row>
    <row r="113" spans="1:15" s="46" customFormat="1" ht="32.25" thickBot="1">
      <c r="A113" s="78" t="s">
        <v>337</v>
      </c>
      <c r="B113" s="79" t="s">
        <v>336</v>
      </c>
      <c r="C113" s="80"/>
      <c r="D113" s="104">
        <f t="shared" si="0"/>
        <v>0</v>
      </c>
      <c r="E113" s="189">
        <f t="shared" si="0"/>
        <v>0</v>
      </c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1:15" ht="48" thickBot="1">
      <c r="A114" s="66" t="s">
        <v>72</v>
      </c>
      <c r="B114" s="55" t="s">
        <v>172</v>
      </c>
      <c r="C114" s="2">
        <v>800</v>
      </c>
      <c r="D114" s="92">
        <v>0</v>
      </c>
      <c r="E114" s="163">
        <v>0</v>
      </c>
    </row>
    <row r="115" spans="1:15" ht="32.25" thickBot="1">
      <c r="A115" s="190" t="s">
        <v>388</v>
      </c>
      <c r="B115" s="176" t="s">
        <v>392</v>
      </c>
      <c r="C115" s="180"/>
      <c r="D115" s="177">
        <f t="shared" ref="D115:E117" si="1">D116</f>
        <v>0</v>
      </c>
      <c r="E115" s="177">
        <f t="shared" si="1"/>
        <v>0</v>
      </c>
    </row>
    <row r="116" spans="1:15" ht="32.25" thickBot="1">
      <c r="A116" s="171" t="s">
        <v>389</v>
      </c>
      <c r="B116" s="79" t="s">
        <v>393</v>
      </c>
      <c r="C116" s="169"/>
      <c r="D116" s="104">
        <f t="shared" si="1"/>
        <v>0</v>
      </c>
      <c r="E116" s="104">
        <f t="shared" si="1"/>
        <v>0</v>
      </c>
    </row>
    <row r="117" spans="1:15" ht="16.5" thickBot="1">
      <c r="A117" s="171" t="s">
        <v>390</v>
      </c>
      <c r="B117" s="79" t="s">
        <v>394</v>
      </c>
      <c r="C117" s="169"/>
      <c r="D117" s="104">
        <f t="shared" si="1"/>
        <v>0</v>
      </c>
      <c r="E117" s="104">
        <f t="shared" si="1"/>
        <v>0</v>
      </c>
    </row>
    <row r="118" spans="1:15" ht="32.25" thickBot="1">
      <c r="A118" s="170" t="s">
        <v>396</v>
      </c>
      <c r="B118" s="55" t="s">
        <v>395</v>
      </c>
      <c r="C118" s="5">
        <v>200</v>
      </c>
      <c r="D118" s="92">
        <v>0</v>
      </c>
      <c r="E118" s="163">
        <v>0</v>
      </c>
    </row>
    <row r="119" spans="1:15" ht="54.75" customHeight="1" thickBot="1">
      <c r="A119" s="233" t="s">
        <v>556</v>
      </c>
      <c r="B119" s="238" t="s">
        <v>426</v>
      </c>
      <c r="C119" s="239"/>
      <c r="D119" s="240">
        <f t="shared" ref="D119:E121" si="2">D120</f>
        <v>0</v>
      </c>
      <c r="E119" s="240">
        <f t="shared" si="2"/>
        <v>0</v>
      </c>
    </row>
    <row r="120" spans="1:15" ht="37.5" customHeight="1" thickBot="1">
      <c r="A120" s="233" t="s">
        <v>427</v>
      </c>
      <c r="B120" s="238" t="s">
        <v>428</v>
      </c>
      <c r="C120" s="239"/>
      <c r="D120" s="240">
        <f t="shared" si="2"/>
        <v>0</v>
      </c>
      <c r="E120" s="240">
        <f t="shared" si="2"/>
        <v>0</v>
      </c>
    </row>
    <row r="121" spans="1:15" ht="32.25" customHeight="1" thickBot="1">
      <c r="A121" s="251" t="s">
        <v>429</v>
      </c>
      <c r="B121" s="238" t="s">
        <v>430</v>
      </c>
      <c r="C121" s="239"/>
      <c r="D121" s="240">
        <f t="shared" si="2"/>
        <v>0</v>
      </c>
      <c r="E121" s="240">
        <f t="shared" si="2"/>
        <v>0</v>
      </c>
    </row>
    <row r="122" spans="1:15" ht="39" customHeight="1" thickBot="1">
      <c r="A122" s="170" t="s">
        <v>499</v>
      </c>
      <c r="B122" s="55" t="s">
        <v>500</v>
      </c>
      <c r="C122" s="250">
        <v>200</v>
      </c>
      <c r="D122" s="92">
        <v>0</v>
      </c>
      <c r="E122" s="163">
        <v>0</v>
      </c>
    </row>
    <row r="123" spans="1:15" ht="71.25" customHeight="1" thickBot="1">
      <c r="A123" s="233" t="s">
        <v>515</v>
      </c>
      <c r="B123" s="234" t="s">
        <v>532</v>
      </c>
      <c r="C123" s="235"/>
      <c r="D123" s="236">
        <f>D124+D129+D132+D135</f>
        <v>794489</v>
      </c>
      <c r="E123" s="236">
        <f>E124+E129+E132+E135</f>
        <v>795489</v>
      </c>
    </row>
    <row r="124" spans="1:15" ht="51" customHeight="1" thickBot="1">
      <c r="A124" s="233" t="s">
        <v>516</v>
      </c>
      <c r="B124" s="234" t="s">
        <v>533</v>
      </c>
      <c r="C124" s="235"/>
      <c r="D124" s="236">
        <f>D125</f>
        <v>759489</v>
      </c>
      <c r="E124" s="236">
        <f>E125</f>
        <v>760489</v>
      </c>
    </row>
    <row r="125" spans="1:15" ht="39" customHeight="1" thickBot="1">
      <c r="A125" s="233" t="s">
        <v>517</v>
      </c>
      <c r="B125" s="234" t="s">
        <v>534</v>
      </c>
      <c r="C125" s="235"/>
      <c r="D125" s="236">
        <f>D126+D127+D128</f>
        <v>759489</v>
      </c>
      <c r="E125" s="236">
        <f>E126+E127+E128</f>
        <v>760489</v>
      </c>
    </row>
    <row r="126" spans="1:15" ht="101.25" customHeight="1" thickBot="1">
      <c r="A126" s="170" t="s">
        <v>518</v>
      </c>
      <c r="B126" s="55" t="s">
        <v>535</v>
      </c>
      <c r="C126" s="256">
        <v>100</v>
      </c>
      <c r="D126" s="92">
        <v>751489</v>
      </c>
      <c r="E126" s="163">
        <v>751489</v>
      </c>
    </row>
    <row r="127" spans="1:15" ht="39" customHeight="1" thickBot="1">
      <c r="A127" s="170" t="s">
        <v>519</v>
      </c>
      <c r="B127" s="55" t="s">
        <v>535</v>
      </c>
      <c r="C127" s="256">
        <v>200</v>
      </c>
      <c r="D127" s="92">
        <v>4000</v>
      </c>
      <c r="E127" s="163">
        <v>5000</v>
      </c>
    </row>
    <row r="128" spans="1:15" ht="39" customHeight="1" thickBot="1">
      <c r="A128" s="170" t="s">
        <v>520</v>
      </c>
      <c r="B128" s="55" t="s">
        <v>535</v>
      </c>
      <c r="C128" s="256">
        <v>800</v>
      </c>
      <c r="D128" s="92">
        <v>4000</v>
      </c>
      <c r="E128" s="163">
        <v>4000</v>
      </c>
    </row>
    <row r="129" spans="1:5" ht="39" customHeight="1" thickBot="1">
      <c r="A129" s="233" t="s">
        <v>521</v>
      </c>
      <c r="B129" s="234" t="s">
        <v>536</v>
      </c>
      <c r="C129" s="235"/>
      <c r="D129" s="236">
        <f>D130</f>
        <v>10000</v>
      </c>
      <c r="E129" s="236">
        <f>E130</f>
        <v>10000</v>
      </c>
    </row>
    <row r="130" spans="1:5" ht="39" customHeight="1" thickBot="1">
      <c r="A130" s="233" t="s">
        <v>522</v>
      </c>
      <c r="B130" s="234" t="s">
        <v>537</v>
      </c>
      <c r="C130" s="235"/>
      <c r="D130" s="236">
        <f>D131</f>
        <v>10000</v>
      </c>
      <c r="E130" s="236">
        <f>E131</f>
        <v>10000</v>
      </c>
    </row>
    <row r="131" spans="1:5" ht="53.25" customHeight="1" thickBot="1">
      <c r="A131" s="170" t="s">
        <v>523</v>
      </c>
      <c r="B131" s="55" t="s">
        <v>538</v>
      </c>
      <c r="C131" s="256">
        <v>200</v>
      </c>
      <c r="D131" s="92">
        <v>10000</v>
      </c>
      <c r="E131" s="163">
        <v>10000</v>
      </c>
    </row>
    <row r="132" spans="1:5" ht="49.5" customHeight="1" thickBot="1">
      <c r="A132" s="233" t="s">
        <v>524</v>
      </c>
      <c r="B132" s="234" t="s">
        <v>539</v>
      </c>
      <c r="C132" s="235"/>
      <c r="D132" s="236">
        <f>D133</f>
        <v>5000</v>
      </c>
      <c r="E132" s="236">
        <f>E133</f>
        <v>5000</v>
      </c>
    </row>
    <row r="133" spans="1:5" ht="39" customHeight="1" thickBot="1">
      <c r="A133" s="233" t="s">
        <v>525</v>
      </c>
      <c r="B133" s="234" t="s">
        <v>540</v>
      </c>
      <c r="C133" s="235"/>
      <c r="D133" s="236">
        <f>D134</f>
        <v>5000</v>
      </c>
      <c r="E133" s="236">
        <f>E134</f>
        <v>5000</v>
      </c>
    </row>
    <row r="134" spans="1:5" ht="56.25" customHeight="1" thickBot="1">
      <c r="A134" s="170" t="s">
        <v>526</v>
      </c>
      <c r="B134" s="55" t="s">
        <v>541</v>
      </c>
      <c r="C134" s="256">
        <v>200</v>
      </c>
      <c r="D134" s="92">
        <v>5000</v>
      </c>
      <c r="E134" s="163">
        <v>5000</v>
      </c>
    </row>
    <row r="135" spans="1:5" ht="39" customHeight="1" thickBot="1">
      <c r="A135" s="233" t="s">
        <v>527</v>
      </c>
      <c r="B135" s="234" t="s">
        <v>542</v>
      </c>
      <c r="C135" s="235"/>
      <c r="D135" s="236">
        <f>D136+D138+D140</f>
        <v>20000</v>
      </c>
      <c r="E135" s="236">
        <f>E136+E138+E140</f>
        <v>20000</v>
      </c>
    </row>
    <row r="136" spans="1:5" ht="39" customHeight="1" thickBot="1">
      <c r="A136" s="233" t="s">
        <v>528</v>
      </c>
      <c r="B136" s="234" t="s">
        <v>543</v>
      </c>
      <c r="C136" s="235"/>
      <c r="D136" s="236">
        <f>D137</f>
        <v>10000</v>
      </c>
      <c r="E136" s="236">
        <f>E137</f>
        <v>10000</v>
      </c>
    </row>
    <row r="137" spans="1:5" ht="56.25" customHeight="1" thickBot="1">
      <c r="A137" s="170" t="s">
        <v>529</v>
      </c>
      <c r="B137" s="55" t="s">
        <v>544</v>
      </c>
      <c r="C137" s="256">
        <v>200</v>
      </c>
      <c r="D137" s="92">
        <v>10000</v>
      </c>
      <c r="E137" s="163">
        <v>10000</v>
      </c>
    </row>
    <row r="138" spans="1:5" ht="57" customHeight="1" thickBot="1">
      <c r="A138" s="233" t="s">
        <v>530</v>
      </c>
      <c r="B138" s="234" t="s">
        <v>546</v>
      </c>
      <c r="C138" s="235"/>
      <c r="D138" s="236">
        <f>D139</f>
        <v>10000</v>
      </c>
      <c r="E138" s="236">
        <f>E139</f>
        <v>10000</v>
      </c>
    </row>
    <row r="139" spans="1:5" ht="69" customHeight="1" thickBot="1">
      <c r="A139" s="170" t="s">
        <v>549</v>
      </c>
      <c r="B139" s="55" t="s">
        <v>545</v>
      </c>
      <c r="C139" s="256">
        <v>200</v>
      </c>
      <c r="D139" s="92">
        <v>10000</v>
      </c>
      <c r="E139" s="163">
        <v>10000</v>
      </c>
    </row>
    <row r="140" spans="1:5" ht="39" customHeight="1" thickBot="1">
      <c r="A140" s="233" t="s">
        <v>531</v>
      </c>
      <c r="B140" s="234" t="s">
        <v>547</v>
      </c>
      <c r="C140" s="235"/>
      <c r="D140" s="236">
        <f>D141</f>
        <v>0</v>
      </c>
      <c r="E140" s="236">
        <f>E141</f>
        <v>0</v>
      </c>
    </row>
    <row r="141" spans="1:5" ht="57" customHeight="1" thickBot="1">
      <c r="A141" s="170" t="s">
        <v>548</v>
      </c>
      <c r="B141" s="55" t="s">
        <v>558</v>
      </c>
      <c r="C141" s="256"/>
      <c r="D141" s="92">
        <v>0</v>
      </c>
      <c r="E141" s="163">
        <v>0</v>
      </c>
    </row>
    <row r="142" spans="1:5" ht="48" thickBot="1">
      <c r="A142" s="175" t="s">
        <v>36</v>
      </c>
      <c r="B142" s="176" t="s">
        <v>338</v>
      </c>
      <c r="C142" s="169"/>
      <c r="D142" s="177">
        <f>D143+D147</f>
        <v>383147.13</v>
      </c>
      <c r="E142" s="189">
        <f>E143+E147</f>
        <v>317180</v>
      </c>
    </row>
    <row r="143" spans="1:5" ht="16.5" thickBot="1">
      <c r="A143" s="168" t="s">
        <v>37</v>
      </c>
      <c r="B143" s="79" t="s">
        <v>339</v>
      </c>
      <c r="C143" s="169"/>
      <c r="D143" s="104">
        <f>D146+D144+D145</f>
        <v>81647.12999999999</v>
      </c>
      <c r="E143" s="189">
        <f>E146+E144+E145</f>
        <v>5000</v>
      </c>
    </row>
    <row r="144" spans="1:5" ht="83.25" customHeight="1" thickBot="1">
      <c r="A144" s="225" t="s">
        <v>579</v>
      </c>
      <c r="B144" s="226" t="s">
        <v>639</v>
      </c>
      <c r="C144" s="227">
        <v>500</v>
      </c>
      <c r="D144" s="228">
        <v>75791.87</v>
      </c>
      <c r="E144" s="220">
        <v>0</v>
      </c>
    </row>
    <row r="145" spans="1:5" ht="84.75" customHeight="1" thickBot="1">
      <c r="A145" s="225" t="s">
        <v>580</v>
      </c>
      <c r="B145" s="226" t="s">
        <v>640</v>
      </c>
      <c r="C145" s="227">
        <v>500</v>
      </c>
      <c r="D145" s="228">
        <v>855.26</v>
      </c>
      <c r="E145" s="220">
        <v>0</v>
      </c>
    </row>
    <row r="146" spans="1:5" ht="33.75" customHeight="1" thickBot="1">
      <c r="A146" s="75" t="s">
        <v>163</v>
      </c>
      <c r="B146" s="55" t="s">
        <v>175</v>
      </c>
      <c r="C146" s="5">
        <v>700</v>
      </c>
      <c r="D146" s="92">
        <v>5000</v>
      </c>
      <c r="E146" s="163">
        <v>5000</v>
      </c>
    </row>
    <row r="147" spans="1:5" ht="48" thickBot="1">
      <c r="A147" s="175" t="s">
        <v>38</v>
      </c>
      <c r="B147" s="176" t="s">
        <v>340</v>
      </c>
      <c r="C147" s="169"/>
      <c r="D147" s="177">
        <f>D148</f>
        <v>301500</v>
      </c>
      <c r="E147" s="189">
        <f>E148</f>
        <v>312180</v>
      </c>
    </row>
    <row r="148" spans="1:5" ht="16.5" thickBot="1">
      <c r="A148" s="168" t="s">
        <v>37</v>
      </c>
      <c r="B148" s="176" t="s">
        <v>173</v>
      </c>
      <c r="C148" s="169"/>
      <c r="D148" s="104">
        <f>D149+D150</f>
        <v>301500</v>
      </c>
      <c r="E148" s="189">
        <f>E149+E150</f>
        <v>312180</v>
      </c>
    </row>
    <row r="149" spans="1:5" ht="118.5" customHeight="1" thickBot="1">
      <c r="A149" s="66" t="s">
        <v>342</v>
      </c>
      <c r="B149" s="81" t="s">
        <v>341</v>
      </c>
      <c r="C149" s="5">
        <v>100</v>
      </c>
      <c r="D149" s="92">
        <v>301500</v>
      </c>
      <c r="E149" s="163">
        <v>312180</v>
      </c>
    </row>
    <row r="150" spans="1:5" ht="63.75" thickBot="1">
      <c r="A150" s="10" t="s">
        <v>448</v>
      </c>
      <c r="B150" s="6" t="s">
        <v>343</v>
      </c>
      <c r="C150" s="5">
        <v>200</v>
      </c>
      <c r="D150" s="92">
        <v>0</v>
      </c>
      <c r="E150" s="163">
        <v>0</v>
      </c>
    </row>
    <row r="151" spans="1:5" ht="63.75" thickBot="1">
      <c r="A151" s="82" t="s">
        <v>346</v>
      </c>
      <c r="B151" s="83" t="s">
        <v>345</v>
      </c>
      <c r="C151" s="80"/>
      <c r="D151" s="104">
        <f>D152</f>
        <v>0</v>
      </c>
      <c r="E151" s="104">
        <f>E152</f>
        <v>0</v>
      </c>
    </row>
    <row r="152" spans="1:5" ht="16.5" thickBot="1">
      <c r="A152" s="84" t="s">
        <v>37</v>
      </c>
      <c r="B152" s="85" t="s">
        <v>347</v>
      </c>
      <c r="C152" s="80">
        <v>0</v>
      </c>
      <c r="D152" s="104">
        <f>D153</f>
        <v>0</v>
      </c>
      <c r="E152" s="189">
        <f>E153</f>
        <v>0</v>
      </c>
    </row>
    <row r="153" spans="1:5" ht="79.5" thickBot="1">
      <c r="A153" s="86" t="s">
        <v>71</v>
      </c>
      <c r="B153" s="55" t="s">
        <v>348</v>
      </c>
      <c r="C153" s="2">
        <v>200</v>
      </c>
      <c r="D153" s="92">
        <v>0</v>
      </c>
      <c r="E153" s="163">
        <v>0</v>
      </c>
    </row>
    <row r="154" spans="1:5" ht="16.5" thickBot="1">
      <c r="A154" s="49" t="s">
        <v>39</v>
      </c>
      <c r="B154" s="54"/>
      <c r="C154" s="54"/>
      <c r="D154" s="193">
        <f>D10+D25+D34+D55+D61+D72+D93+D111+D142+D151+D115+D119+D123</f>
        <v>15231208.000000002</v>
      </c>
      <c r="E154" s="193">
        <f>E10+E25+E34+E55+E61+E72+E93+E111+E142+E151+E115+E119+E123</f>
        <v>15059351</v>
      </c>
    </row>
    <row r="170" ht="22.9" customHeight="1"/>
  </sheetData>
  <mergeCells count="3">
    <mergeCell ref="C4:D4"/>
    <mergeCell ref="A6:D6"/>
    <mergeCell ref="D8:E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4"/>
  <sheetViews>
    <sheetView zoomScale="75" zoomScaleNormal="75" workbookViewId="0">
      <selection activeCell="F4" sqref="F4:G4"/>
    </sheetView>
  </sheetViews>
  <sheetFormatPr defaultRowHeight="15.75"/>
  <cols>
    <col min="1" max="1" width="57.125" customWidth="1"/>
    <col min="2" max="2" width="12.125" customWidth="1"/>
    <col min="3" max="3" width="9.25" customWidth="1"/>
    <col min="4" max="4" width="8.75" customWidth="1"/>
    <col min="5" max="5" width="16.125" customWidth="1"/>
    <col min="6" max="6" width="12.625" customWidth="1"/>
    <col min="7" max="7" width="15.25" customWidth="1"/>
  </cols>
  <sheetData>
    <row r="1" spans="1:14">
      <c r="G1" s="274" t="s">
        <v>577</v>
      </c>
      <c r="H1" s="41"/>
      <c r="I1" s="41"/>
      <c r="J1" s="41"/>
      <c r="K1" s="41"/>
      <c r="L1" s="41"/>
      <c r="M1" s="41"/>
      <c r="N1" s="41"/>
    </row>
    <row r="2" spans="1:14">
      <c r="G2" s="1" t="s">
        <v>353</v>
      </c>
      <c r="H2" s="41"/>
      <c r="I2" s="41"/>
      <c r="J2" s="41"/>
      <c r="K2" s="41"/>
      <c r="L2" s="41"/>
      <c r="M2" s="41"/>
      <c r="N2" s="41"/>
    </row>
    <row r="3" spans="1:14">
      <c r="G3" s="1" t="s">
        <v>122</v>
      </c>
      <c r="H3" s="41"/>
      <c r="I3" s="41"/>
      <c r="J3" s="41"/>
      <c r="K3" s="41"/>
      <c r="L3" s="41"/>
      <c r="M3" s="41"/>
      <c r="N3" s="41"/>
    </row>
    <row r="4" spans="1:14">
      <c r="F4" s="360" t="s">
        <v>682</v>
      </c>
      <c r="G4" s="360"/>
      <c r="H4" s="41"/>
      <c r="I4" s="41"/>
      <c r="J4" s="41"/>
      <c r="K4" s="41"/>
      <c r="L4" s="41"/>
      <c r="M4" s="41"/>
      <c r="N4" s="41"/>
    </row>
    <row r="5" spans="1:14" ht="18.75">
      <c r="A5" s="20"/>
      <c r="H5" s="41"/>
      <c r="I5" s="41"/>
      <c r="J5" s="41"/>
      <c r="K5" s="41"/>
      <c r="L5" s="41"/>
      <c r="M5" s="41"/>
      <c r="N5" s="41"/>
    </row>
    <row r="6" spans="1:14" ht="21.75" customHeight="1">
      <c r="A6" s="359" t="s">
        <v>675</v>
      </c>
      <c r="B6" s="359"/>
      <c r="C6" s="359"/>
      <c r="D6" s="359"/>
      <c r="E6" s="359"/>
      <c r="F6" s="359"/>
      <c r="G6" s="359"/>
      <c r="H6" s="41"/>
      <c r="I6" s="41"/>
      <c r="J6" s="41"/>
      <c r="K6" s="41"/>
      <c r="L6" s="41"/>
      <c r="M6" s="41"/>
      <c r="N6" s="41"/>
    </row>
    <row r="7" spans="1:14" ht="19.5" thickBot="1">
      <c r="A7" s="19"/>
      <c r="H7" s="41"/>
      <c r="I7" s="41"/>
      <c r="J7" s="41"/>
      <c r="K7" s="41"/>
      <c r="L7" s="41"/>
      <c r="M7" s="41"/>
      <c r="N7" s="41"/>
    </row>
    <row r="8" spans="1:14" ht="55.5" customHeight="1" thickBot="1">
      <c r="A8" s="22" t="s">
        <v>9</v>
      </c>
      <c r="B8" s="22" t="s">
        <v>354</v>
      </c>
      <c r="C8" s="22" t="s">
        <v>355</v>
      </c>
      <c r="D8" s="22" t="s">
        <v>356</v>
      </c>
      <c r="E8" s="22" t="s">
        <v>117</v>
      </c>
      <c r="F8" s="23" t="s">
        <v>40</v>
      </c>
      <c r="G8" s="22" t="s">
        <v>357</v>
      </c>
      <c r="H8" s="41"/>
      <c r="I8" s="41"/>
      <c r="J8" s="41"/>
      <c r="K8" s="41"/>
      <c r="L8" s="41"/>
      <c r="M8" s="41"/>
      <c r="N8" s="41"/>
    </row>
    <row r="9" spans="1:14" ht="21.75" customHeight="1" thickBo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41"/>
      <c r="I9" s="41"/>
      <c r="J9" s="41"/>
      <c r="K9" s="41"/>
      <c r="L9" s="41"/>
      <c r="M9" s="41"/>
      <c r="N9" s="41"/>
    </row>
    <row r="10" spans="1:14" ht="38.25" thickBot="1">
      <c r="A10" s="36" t="s">
        <v>349</v>
      </c>
      <c r="B10" s="34">
        <v>933</v>
      </c>
      <c r="C10" s="34"/>
      <c r="D10" s="34"/>
      <c r="E10" s="34"/>
      <c r="F10" s="34"/>
      <c r="G10" s="106">
        <f>SUM(G11:G61)</f>
        <v>20912849.469999995</v>
      </c>
      <c r="H10" s="41"/>
      <c r="I10" s="41"/>
      <c r="J10" s="41"/>
      <c r="K10" s="41"/>
      <c r="L10" s="41"/>
      <c r="M10" s="41"/>
      <c r="N10" s="41"/>
    </row>
    <row r="11" spans="1:14" ht="113.25" thickBot="1">
      <c r="A11" s="32" t="s">
        <v>73</v>
      </c>
      <c r="B11" s="40">
        <v>933</v>
      </c>
      <c r="C11" s="40" t="s">
        <v>212</v>
      </c>
      <c r="D11" s="40" t="s">
        <v>213</v>
      </c>
      <c r="E11" s="40" t="s">
        <v>76</v>
      </c>
      <c r="F11" s="40">
        <v>100</v>
      </c>
      <c r="G11" s="105">
        <v>3714152</v>
      </c>
      <c r="H11" s="41"/>
      <c r="I11" s="41"/>
      <c r="J11" s="41"/>
      <c r="K11" s="41"/>
      <c r="L11" s="41"/>
      <c r="M11" s="41"/>
      <c r="N11" s="41"/>
    </row>
    <row r="12" spans="1:14" ht="57" thickBot="1">
      <c r="A12" s="32" t="s">
        <v>74</v>
      </c>
      <c r="B12" s="40">
        <v>933</v>
      </c>
      <c r="C12" s="40" t="s">
        <v>212</v>
      </c>
      <c r="D12" s="40" t="s">
        <v>213</v>
      </c>
      <c r="E12" s="40" t="s">
        <v>76</v>
      </c>
      <c r="F12" s="40">
        <v>200</v>
      </c>
      <c r="G12" s="255">
        <v>284920</v>
      </c>
      <c r="H12" s="41"/>
      <c r="I12" s="41"/>
      <c r="J12" s="41"/>
      <c r="K12" s="41"/>
      <c r="L12" s="41"/>
      <c r="M12" s="41"/>
      <c r="N12" s="41"/>
    </row>
    <row r="13" spans="1:14" ht="57" thickBot="1">
      <c r="A13" s="32" t="s">
        <v>514</v>
      </c>
      <c r="B13" s="40" t="s">
        <v>78</v>
      </c>
      <c r="C13" s="40" t="s">
        <v>212</v>
      </c>
      <c r="D13" s="40" t="s">
        <v>213</v>
      </c>
      <c r="E13" s="40" t="s">
        <v>76</v>
      </c>
      <c r="F13" s="40" t="s">
        <v>92</v>
      </c>
      <c r="G13" s="105">
        <v>0</v>
      </c>
      <c r="H13" s="41"/>
      <c r="I13" s="41"/>
      <c r="J13" s="41"/>
      <c r="K13" s="41"/>
      <c r="L13" s="41"/>
      <c r="M13" s="41"/>
      <c r="N13" s="41"/>
    </row>
    <row r="14" spans="1:14" ht="38.25" thickBot="1">
      <c r="A14" s="31" t="s">
        <v>75</v>
      </c>
      <c r="B14" s="40">
        <v>933</v>
      </c>
      <c r="C14" s="40" t="s">
        <v>212</v>
      </c>
      <c r="D14" s="40" t="s">
        <v>213</v>
      </c>
      <c r="E14" s="40" t="s">
        <v>76</v>
      </c>
      <c r="F14" s="40">
        <v>800</v>
      </c>
      <c r="G14" s="105">
        <v>60000</v>
      </c>
      <c r="H14" s="41"/>
      <c r="I14" s="41"/>
      <c r="J14" s="41"/>
      <c r="K14" s="41"/>
      <c r="L14" s="41"/>
      <c r="M14" s="41"/>
      <c r="N14" s="41"/>
    </row>
    <row r="15" spans="1:14" ht="94.5" thickBot="1">
      <c r="A15" s="284" t="s">
        <v>583</v>
      </c>
      <c r="B15" s="282" t="s">
        <v>78</v>
      </c>
      <c r="C15" s="282" t="s">
        <v>212</v>
      </c>
      <c r="D15" s="282" t="s">
        <v>213</v>
      </c>
      <c r="E15" s="282" t="s">
        <v>641</v>
      </c>
      <c r="F15" s="282" t="s">
        <v>506</v>
      </c>
      <c r="G15" s="283">
        <v>855.26</v>
      </c>
      <c r="H15" s="41"/>
      <c r="I15" s="41"/>
      <c r="J15" s="41"/>
      <c r="K15" s="41"/>
      <c r="L15" s="41"/>
      <c r="M15" s="41"/>
      <c r="N15" s="41"/>
    </row>
    <row r="16" spans="1:14" ht="18.75">
      <c r="A16" s="31" t="s">
        <v>167</v>
      </c>
      <c r="B16" s="364">
        <v>933</v>
      </c>
      <c r="C16" s="364" t="s">
        <v>212</v>
      </c>
      <c r="D16" s="364" t="s">
        <v>214</v>
      </c>
      <c r="E16" s="364" t="s">
        <v>77</v>
      </c>
      <c r="F16" s="364">
        <v>100</v>
      </c>
      <c r="G16" s="362">
        <v>1223350</v>
      </c>
      <c r="H16" s="41"/>
      <c r="I16" s="41"/>
      <c r="J16" s="41"/>
      <c r="K16" s="41"/>
      <c r="L16" s="41"/>
      <c r="M16" s="41"/>
      <c r="N16" s="41"/>
    </row>
    <row r="17" spans="1:14" ht="94.5" thickBot="1">
      <c r="A17" s="38" t="s">
        <v>358</v>
      </c>
      <c r="B17" s="365"/>
      <c r="C17" s="365"/>
      <c r="D17" s="365"/>
      <c r="E17" s="365"/>
      <c r="F17" s="365"/>
      <c r="G17" s="363"/>
      <c r="H17" s="41"/>
      <c r="I17" s="41"/>
      <c r="J17" s="41"/>
      <c r="K17" s="41"/>
      <c r="L17" s="41"/>
      <c r="M17" s="41"/>
      <c r="N17" s="41"/>
    </row>
    <row r="18" spans="1:14" ht="94.5" thickBot="1">
      <c r="A18" s="32" t="s">
        <v>579</v>
      </c>
      <c r="B18" s="275" t="s">
        <v>78</v>
      </c>
      <c r="C18" s="275" t="s">
        <v>212</v>
      </c>
      <c r="D18" s="275" t="s">
        <v>584</v>
      </c>
      <c r="E18" s="317" t="s">
        <v>639</v>
      </c>
      <c r="F18" s="275" t="s">
        <v>506</v>
      </c>
      <c r="G18" s="276">
        <v>75791.87</v>
      </c>
      <c r="H18" s="41"/>
      <c r="I18" s="41"/>
      <c r="J18" s="41"/>
      <c r="K18" s="41"/>
      <c r="L18" s="41"/>
      <c r="M18" s="41"/>
      <c r="N18" s="41"/>
    </row>
    <row r="19" spans="1:14" ht="38.25" thickBot="1">
      <c r="A19" s="32" t="s">
        <v>585</v>
      </c>
      <c r="B19" s="275" t="s">
        <v>78</v>
      </c>
      <c r="C19" s="275" t="s">
        <v>212</v>
      </c>
      <c r="D19" s="275" t="s">
        <v>195</v>
      </c>
      <c r="E19" s="275" t="s">
        <v>586</v>
      </c>
      <c r="F19" s="275" t="s">
        <v>136</v>
      </c>
      <c r="G19" s="276">
        <v>500000</v>
      </c>
      <c r="H19" s="41"/>
      <c r="I19" s="41"/>
      <c r="J19" s="41"/>
      <c r="K19" s="41"/>
      <c r="L19" s="41"/>
      <c r="M19" s="41"/>
      <c r="N19" s="41"/>
    </row>
    <row r="20" spans="1:14" ht="57" thickBot="1">
      <c r="A20" s="33" t="s">
        <v>412</v>
      </c>
      <c r="B20" s="114" t="s">
        <v>78</v>
      </c>
      <c r="C20" s="114" t="s">
        <v>212</v>
      </c>
      <c r="D20" s="114" t="s">
        <v>195</v>
      </c>
      <c r="E20" s="114" t="s">
        <v>413</v>
      </c>
      <c r="F20" s="114" t="s">
        <v>90</v>
      </c>
      <c r="G20" s="115">
        <v>67000</v>
      </c>
      <c r="H20" s="41"/>
      <c r="I20" s="41"/>
      <c r="J20" s="41"/>
      <c r="K20" s="41"/>
      <c r="L20" s="41"/>
      <c r="M20" s="41"/>
      <c r="N20" s="41"/>
    </row>
    <row r="21" spans="1:14" ht="56.25">
      <c r="A21" s="31" t="s">
        <v>79</v>
      </c>
      <c r="B21" s="364">
        <v>933</v>
      </c>
      <c r="C21" s="364" t="s">
        <v>212</v>
      </c>
      <c r="D21" s="364">
        <v>13</v>
      </c>
      <c r="E21" s="364" t="s">
        <v>80</v>
      </c>
      <c r="F21" s="364">
        <v>200</v>
      </c>
      <c r="G21" s="362">
        <v>150000</v>
      </c>
      <c r="H21" s="41"/>
      <c r="I21" s="41"/>
      <c r="J21" s="41"/>
      <c r="K21" s="41"/>
      <c r="L21" s="41"/>
      <c r="M21" s="41"/>
      <c r="N21" s="41"/>
    </row>
    <row r="22" spans="1:14" ht="38.25" thickBot="1">
      <c r="A22" s="37" t="s">
        <v>359</v>
      </c>
      <c r="B22" s="365"/>
      <c r="C22" s="365"/>
      <c r="D22" s="365"/>
      <c r="E22" s="365"/>
      <c r="F22" s="365"/>
      <c r="G22" s="363"/>
      <c r="H22" s="41"/>
      <c r="I22" s="41"/>
      <c r="J22" s="41"/>
      <c r="K22" s="41"/>
      <c r="L22" s="41"/>
      <c r="M22" s="41"/>
      <c r="N22" s="41"/>
    </row>
    <row r="23" spans="1:14" ht="113.25" thickBot="1">
      <c r="A23" s="24" t="s">
        <v>656</v>
      </c>
      <c r="B23" s="40" t="s">
        <v>78</v>
      </c>
      <c r="C23" s="40" t="s">
        <v>212</v>
      </c>
      <c r="D23" s="40" t="s">
        <v>195</v>
      </c>
      <c r="E23" s="40" t="s">
        <v>80</v>
      </c>
      <c r="F23" s="40" t="s">
        <v>136</v>
      </c>
      <c r="G23" s="105">
        <v>0</v>
      </c>
      <c r="H23" s="41"/>
      <c r="I23" s="41"/>
      <c r="J23" s="41"/>
      <c r="K23" s="41"/>
      <c r="L23" s="41"/>
      <c r="M23" s="41"/>
      <c r="N23" s="41"/>
    </row>
    <row r="24" spans="1:14" ht="75.75" thickBot="1">
      <c r="A24" s="24" t="s">
        <v>200</v>
      </c>
      <c r="B24" s="40" t="s">
        <v>78</v>
      </c>
      <c r="C24" s="40" t="s">
        <v>212</v>
      </c>
      <c r="D24" s="40" t="s">
        <v>195</v>
      </c>
      <c r="E24" s="40" t="s">
        <v>446</v>
      </c>
      <c r="F24" s="40" t="s">
        <v>90</v>
      </c>
      <c r="G24" s="105">
        <v>385400</v>
      </c>
      <c r="H24" s="41"/>
      <c r="I24" s="41"/>
      <c r="J24" s="41"/>
      <c r="K24" s="41"/>
      <c r="L24" s="41"/>
      <c r="M24" s="41"/>
      <c r="N24" s="41"/>
    </row>
    <row r="25" spans="1:14" ht="75.75" thickBot="1">
      <c r="A25" s="32" t="s">
        <v>81</v>
      </c>
      <c r="B25" s="40">
        <v>933</v>
      </c>
      <c r="C25" s="40" t="s">
        <v>212</v>
      </c>
      <c r="D25" s="40">
        <v>13</v>
      </c>
      <c r="E25" s="40" t="s">
        <v>82</v>
      </c>
      <c r="F25" s="40">
        <v>200</v>
      </c>
      <c r="G25" s="105">
        <v>59532.81</v>
      </c>
      <c r="H25" s="41"/>
      <c r="I25" s="41"/>
      <c r="J25" s="41"/>
      <c r="K25" s="41"/>
      <c r="L25" s="41"/>
      <c r="M25" s="41"/>
      <c r="N25" s="41"/>
    </row>
    <row r="26" spans="1:14" ht="75.75" thickBot="1">
      <c r="A26" s="32" t="s">
        <v>84</v>
      </c>
      <c r="B26" s="40">
        <v>933</v>
      </c>
      <c r="C26" s="40" t="s">
        <v>212</v>
      </c>
      <c r="D26" s="40">
        <v>13</v>
      </c>
      <c r="E26" s="40" t="s">
        <v>85</v>
      </c>
      <c r="F26" s="40">
        <v>200</v>
      </c>
      <c r="G26" s="105">
        <v>15000</v>
      </c>
      <c r="H26" s="41"/>
      <c r="I26" s="41"/>
      <c r="J26" s="41"/>
      <c r="K26" s="41"/>
      <c r="L26" s="41"/>
      <c r="M26" s="41"/>
      <c r="N26" s="41"/>
    </row>
    <row r="27" spans="1:14" ht="57" thickBot="1">
      <c r="A27" s="24" t="s">
        <v>86</v>
      </c>
      <c r="B27" s="40">
        <v>933</v>
      </c>
      <c r="C27" s="40" t="s">
        <v>212</v>
      </c>
      <c r="D27" s="40">
        <v>13</v>
      </c>
      <c r="E27" s="40" t="s">
        <v>184</v>
      </c>
      <c r="F27" s="40" t="s">
        <v>136</v>
      </c>
      <c r="G27" s="105">
        <v>15000</v>
      </c>
      <c r="H27" s="41"/>
      <c r="I27" s="41"/>
      <c r="J27" s="41"/>
      <c r="K27" s="41"/>
      <c r="L27" s="41"/>
      <c r="M27" s="41"/>
      <c r="N27" s="41"/>
    </row>
    <row r="28" spans="1:14" ht="57" thickBot="1">
      <c r="A28" s="32" t="s">
        <v>391</v>
      </c>
      <c r="B28" s="40" t="s">
        <v>78</v>
      </c>
      <c r="C28" s="40" t="s">
        <v>212</v>
      </c>
      <c r="D28" s="40" t="s">
        <v>400</v>
      </c>
      <c r="E28" s="40" t="s">
        <v>401</v>
      </c>
      <c r="F28" s="40" t="s">
        <v>90</v>
      </c>
      <c r="G28" s="105">
        <v>4000</v>
      </c>
      <c r="H28" s="41"/>
      <c r="I28" s="41"/>
      <c r="J28" s="41"/>
      <c r="K28" s="41"/>
      <c r="L28" s="41"/>
      <c r="M28" s="41"/>
      <c r="N28" s="41"/>
    </row>
    <row r="29" spans="1:14" ht="19.5" thickBot="1">
      <c r="A29" s="32" t="s">
        <v>163</v>
      </c>
      <c r="B29" s="40" t="s">
        <v>78</v>
      </c>
      <c r="C29" s="112" t="s">
        <v>212</v>
      </c>
      <c r="D29" s="112" t="s">
        <v>183</v>
      </c>
      <c r="E29" s="40" t="s">
        <v>174</v>
      </c>
      <c r="F29" s="40" t="s">
        <v>136</v>
      </c>
      <c r="G29" s="105">
        <v>5000</v>
      </c>
      <c r="H29" s="41"/>
      <c r="I29" s="41"/>
      <c r="J29" s="41"/>
      <c r="K29" s="41"/>
      <c r="L29" s="41"/>
      <c r="M29" s="41"/>
      <c r="N29" s="41"/>
    </row>
    <row r="30" spans="1:14" ht="132" thickBot="1">
      <c r="A30" s="32" t="s">
        <v>87</v>
      </c>
      <c r="B30" s="40">
        <v>933</v>
      </c>
      <c r="C30" s="40" t="s">
        <v>214</v>
      </c>
      <c r="D30" s="40" t="s">
        <v>215</v>
      </c>
      <c r="E30" s="40" t="s">
        <v>88</v>
      </c>
      <c r="F30" s="40">
        <v>100</v>
      </c>
      <c r="G30" s="105">
        <v>288600</v>
      </c>
      <c r="H30" s="41"/>
      <c r="I30" s="41"/>
      <c r="J30" s="41"/>
      <c r="K30" s="41"/>
      <c r="L30" s="41"/>
      <c r="M30" s="41"/>
      <c r="N30" s="41"/>
    </row>
    <row r="31" spans="1:14" ht="75.75" thickBot="1">
      <c r="A31" s="24" t="s">
        <v>89</v>
      </c>
      <c r="B31" s="40">
        <v>933</v>
      </c>
      <c r="C31" s="40" t="s">
        <v>214</v>
      </c>
      <c r="D31" s="40" t="s">
        <v>215</v>
      </c>
      <c r="E31" s="40" t="s">
        <v>88</v>
      </c>
      <c r="F31" s="40">
        <v>200</v>
      </c>
      <c r="G31" s="105">
        <v>0</v>
      </c>
      <c r="H31" s="41"/>
      <c r="I31" s="41"/>
      <c r="J31" s="41"/>
      <c r="K31" s="41"/>
      <c r="L31" s="41"/>
      <c r="M31" s="41"/>
      <c r="N31" s="41"/>
    </row>
    <row r="32" spans="1:14" ht="94.5" thickBot="1">
      <c r="A32" s="47" t="s">
        <v>93</v>
      </c>
      <c r="B32" s="48">
        <v>933</v>
      </c>
      <c r="C32" s="48" t="s">
        <v>215</v>
      </c>
      <c r="D32" s="48" t="s">
        <v>216</v>
      </c>
      <c r="E32" s="48" t="s">
        <v>94</v>
      </c>
      <c r="F32" s="48">
        <v>200</v>
      </c>
      <c r="G32" s="107">
        <v>25200</v>
      </c>
      <c r="H32" s="41"/>
      <c r="I32" s="41"/>
      <c r="J32" s="41"/>
      <c r="K32" s="41"/>
      <c r="L32" s="41"/>
      <c r="M32" s="41"/>
      <c r="N32" s="41"/>
    </row>
    <row r="33" spans="1:14" ht="57" thickBot="1">
      <c r="A33" s="24" t="s">
        <v>95</v>
      </c>
      <c r="B33" s="40">
        <v>933</v>
      </c>
      <c r="C33" s="40" t="s">
        <v>215</v>
      </c>
      <c r="D33" s="40">
        <v>10</v>
      </c>
      <c r="E33" s="40" t="s">
        <v>96</v>
      </c>
      <c r="F33" s="40">
        <v>200</v>
      </c>
      <c r="G33" s="105">
        <v>0</v>
      </c>
      <c r="H33" s="41"/>
      <c r="I33" s="41"/>
      <c r="J33" s="41"/>
      <c r="K33" s="41"/>
      <c r="L33" s="41"/>
      <c r="M33" s="41"/>
      <c r="N33" s="41"/>
    </row>
    <row r="34" spans="1:14" ht="75.75" thickBot="1">
      <c r="A34" s="32" t="s">
        <v>97</v>
      </c>
      <c r="B34" s="40">
        <v>933</v>
      </c>
      <c r="C34" s="40" t="s">
        <v>215</v>
      </c>
      <c r="D34" s="40">
        <v>10</v>
      </c>
      <c r="E34" s="40" t="s">
        <v>176</v>
      </c>
      <c r="F34" s="40">
        <v>200</v>
      </c>
      <c r="G34" s="105">
        <v>0</v>
      </c>
      <c r="H34" s="41"/>
      <c r="I34" s="41"/>
      <c r="J34" s="41"/>
      <c r="K34" s="41"/>
      <c r="L34" s="41"/>
      <c r="M34" s="41"/>
      <c r="N34" s="41"/>
    </row>
    <row r="35" spans="1:14" ht="94.5" thickBot="1">
      <c r="A35" s="32" t="s">
        <v>98</v>
      </c>
      <c r="B35" s="40">
        <v>933</v>
      </c>
      <c r="C35" s="40" t="s">
        <v>215</v>
      </c>
      <c r="D35" s="40">
        <v>10</v>
      </c>
      <c r="E35" s="40" t="s">
        <v>99</v>
      </c>
      <c r="F35" s="40">
        <v>600</v>
      </c>
      <c r="G35" s="105">
        <v>68712</v>
      </c>
      <c r="H35" s="41"/>
      <c r="I35" s="41"/>
      <c r="J35" s="41"/>
      <c r="K35" s="41"/>
      <c r="L35" s="41"/>
      <c r="M35" s="41"/>
      <c r="N35" s="41"/>
    </row>
    <row r="36" spans="1:14" ht="94.5" thickBot="1">
      <c r="A36" s="32" t="s">
        <v>100</v>
      </c>
      <c r="B36" s="40">
        <v>933</v>
      </c>
      <c r="C36" s="40" t="s">
        <v>215</v>
      </c>
      <c r="D36" s="40">
        <v>10</v>
      </c>
      <c r="E36" s="40" t="s">
        <v>101</v>
      </c>
      <c r="F36" s="40">
        <v>200</v>
      </c>
      <c r="G36" s="105">
        <v>0</v>
      </c>
      <c r="H36" s="41"/>
      <c r="I36" s="41"/>
      <c r="J36" s="41"/>
      <c r="K36" s="41"/>
      <c r="L36" s="41"/>
      <c r="M36" s="41"/>
      <c r="N36" s="41"/>
    </row>
    <row r="37" spans="1:14" ht="75.75" thickBot="1">
      <c r="A37" s="32" t="s">
        <v>102</v>
      </c>
      <c r="B37" s="40">
        <v>933</v>
      </c>
      <c r="C37" s="40" t="s">
        <v>215</v>
      </c>
      <c r="D37" s="40">
        <v>10</v>
      </c>
      <c r="E37" s="40" t="s">
        <v>103</v>
      </c>
      <c r="F37" s="40">
        <v>200</v>
      </c>
      <c r="G37" s="105">
        <v>400</v>
      </c>
      <c r="H37" s="41"/>
      <c r="I37" s="41"/>
      <c r="J37" s="41"/>
      <c r="K37" s="41"/>
      <c r="L37" s="41"/>
      <c r="M37" s="41"/>
      <c r="N37" s="41"/>
    </row>
    <row r="38" spans="1:14" ht="75.75" thickBot="1">
      <c r="A38" s="32" t="s">
        <v>104</v>
      </c>
      <c r="B38" s="40">
        <v>933</v>
      </c>
      <c r="C38" s="40" t="s">
        <v>213</v>
      </c>
      <c r="D38" s="40" t="s">
        <v>216</v>
      </c>
      <c r="E38" s="40" t="s">
        <v>105</v>
      </c>
      <c r="F38" s="40">
        <v>200</v>
      </c>
      <c r="G38" s="255">
        <v>1900000</v>
      </c>
      <c r="H38" s="41"/>
      <c r="I38" s="41"/>
      <c r="J38" s="41"/>
      <c r="K38" s="41"/>
      <c r="L38" s="41"/>
      <c r="M38" s="41"/>
      <c r="N38" s="41"/>
    </row>
    <row r="39" spans="1:14" ht="137.25" customHeight="1" thickBot="1">
      <c r="A39" s="221" t="s">
        <v>642</v>
      </c>
      <c r="B39" s="40">
        <v>933</v>
      </c>
      <c r="C39" s="40" t="s">
        <v>213</v>
      </c>
      <c r="D39" s="40" t="s">
        <v>216</v>
      </c>
      <c r="E39" s="40" t="s">
        <v>563</v>
      </c>
      <c r="F39" s="40">
        <v>200</v>
      </c>
      <c r="G39" s="105">
        <v>4411905.21</v>
      </c>
      <c r="H39" s="41"/>
      <c r="I39" s="41"/>
      <c r="J39" s="41"/>
      <c r="K39" s="41"/>
      <c r="L39" s="41"/>
      <c r="M39" s="41"/>
      <c r="N39" s="41"/>
    </row>
    <row r="40" spans="1:14" ht="75.75" thickBot="1">
      <c r="A40" s="32" t="s">
        <v>106</v>
      </c>
      <c r="B40" s="40">
        <v>933</v>
      </c>
      <c r="C40" s="40" t="s">
        <v>213</v>
      </c>
      <c r="D40" s="40" t="s">
        <v>216</v>
      </c>
      <c r="E40" s="40" t="s">
        <v>107</v>
      </c>
      <c r="F40" s="40">
        <v>200</v>
      </c>
      <c r="G40" s="255">
        <v>0</v>
      </c>
      <c r="H40" s="41"/>
      <c r="I40" s="41"/>
      <c r="J40" s="41"/>
      <c r="K40" s="41"/>
      <c r="L40" s="41"/>
      <c r="M40" s="41"/>
      <c r="N40" s="41"/>
    </row>
    <row r="41" spans="1:14" ht="57" thickBot="1">
      <c r="A41" s="32" t="s">
        <v>108</v>
      </c>
      <c r="B41" s="40">
        <v>933</v>
      </c>
      <c r="C41" s="40" t="s">
        <v>213</v>
      </c>
      <c r="D41" s="40" t="s">
        <v>216</v>
      </c>
      <c r="E41" s="40" t="s">
        <v>109</v>
      </c>
      <c r="F41" s="40">
        <v>200</v>
      </c>
      <c r="G41" s="105">
        <v>0</v>
      </c>
      <c r="H41" s="41"/>
      <c r="I41" s="41"/>
      <c r="J41" s="41"/>
      <c r="K41" s="41"/>
      <c r="L41" s="41"/>
      <c r="M41" s="41"/>
      <c r="N41" s="41"/>
    </row>
    <row r="42" spans="1:14" ht="75.75" thickBot="1">
      <c r="A42" s="32" t="s">
        <v>453</v>
      </c>
      <c r="B42" s="40">
        <v>933</v>
      </c>
      <c r="C42" s="40" t="s">
        <v>217</v>
      </c>
      <c r="D42" s="40" t="s">
        <v>212</v>
      </c>
      <c r="E42" s="40" t="s">
        <v>454</v>
      </c>
      <c r="F42" s="40">
        <v>200</v>
      </c>
      <c r="G42" s="105">
        <v>515726</v>
      </c>
      <c r="H42" s="41"/>
      <c r="I42" s="41"/>
      <c r="J42" s="41"/>
      <c r="K42" s="41"/>
      <c r="L42" s="41"/>
      <c r="M42" s="41"/>
      <c r="N42" s="41"/>
    </row>
    <row r="43" spans="1:14" ht="57" thickBot="1">
      <c r="A43" s="32" t="s">
        <v>455</v>
      </c>
      <c r="B43" s="40">
        <v>933</v>
      </c>
      <c r="C43" s="40" t="s">
        <v>217</v>
      </c>
      <c r="D43" s="40" t="s">
        <v>212</v>
      </c>
      <c r="E43" s="40" t="s">
        <v>456</v>
      </c>
      <c r="F43" s="40">
        <v>200</v>
      </c>
      <c r="G43" s="105">
        <v>120000</v>
      </c>
      <c r="H43" s="41"/>
      <c r="I43" s="41"/>
      <c r="J43" s="41"/>
      <c r="K43" s="41"/>
      <c r="L43" s="41"/>
      <c r="M43" s="41"/>
      <c r="N43" s="41"/>
    </row>
    <row r="44" spans="1:14" ht="75.75" thickBot="1">
      <c r="A44" s="32" t="s">
        <v>457</v>
      </c>
      <c r="B44" s="40">
        <v>933</v>
      </c>
      <c r="C44" s="40" t="s">
        <v>217</v>
      </c>
      <c r="D44" s="40" t="s">
        <v>212</v>
      </c>
      <c r="E44" s="40" t="s">
        <v>458</v>
      </c>
      <c r="F44" s="40">
        <v>200</v>
      </c>
      <c r="G44" s="105">
        <v>0</v>
      </c>
      <c r="H44" s="41"/>
      <c r="I44" s="41"/>
      <c r="J44" s="41"/>
      <c r="K44" s="41"/>
      <c r="L44" s="41"/>
      <c r="M44" s="41"/>
      <c r="N44" s="41"/>
    </row>
    <row r="45" spans="1:14" ht="75.75" thickBot="1">
      <c r="A45" s="32" t="s">
        <v>398</v>
      </c>
      <c r="B45" s="40" t="s">
        <v>78</v>
      </c>
      <c r="C45" s="40" t="s">
        <v>217</v>
      </c>
      <c r="D45" s="40" t="s">
        <v>212</v>
      </c>
      <c r="E45" s="40" t="s">
        <v>459</v>
      </c>
      <c r="F45" s="40" t="s">
        <v>90</v>
      </c>
      <c r="G45" s="105">
        <v>106226</v>
      </c>
      <c r="H45" s="41"/>
      <c r="I45" s="41"/>
      <c r="J45" s="41"/>
      <c r="K45" s="41"/>
      <c r="L45" s="41"/>
      <c r="M45" s="41"/>
      <c r="N45" s="41"/>
    </row>
    <row r="46" spans="1:14" ht="75.75" thickBot="1">
      <c r="A46" s="32" t="s">
        <v>460</v>
      </c>
      <c r="B46" s="40">
        <v>933</v>
      </c>
      <c r="C46" s="40" t="s">
        <v>217</v>
      </c>
      <c r="D46" s="40" t="s">
        <v>212</v>
      </c>
      <c r="E46" s="40" t="s">
        <v>461</v>
      </c>
      <c r="F46" s="40">
        <v>200</v>
      </c>
      <c r="G46" s="105">
        <v>0</v>
      </c>
      <c r="H46" s="41"/>
      <c r="I46" s="41"/>
      <c r="J46" s="41"/>
      <c r="K46" s="41"/>
      <c r="L46" s="41"/>
      <c r="M46" s="41"/>
      <c r="N46" s="41"/>
    </row>
    <row r="47" spans="1:14" ht="38.25" thickBot="1">
      <c r="A47" s="32" t="s">
        <v>439</v>
      </c>
      <c r="B47" s="40" t="s">
        <v>78</v>
      </c>
      <c r="C47" s="40" t="s">
        <v>217</v>
      </c>
      <c r="D47" s="40" t="s">
        <v>214</v>
      </c>
      <c r="E47" s="40" t="s">
        <v>441</v>
      </c>
      <c r="F47" s="40" t="s">
        <v>90</v>
      </c>
      <c r="G47" s="105">
        <v>0</v>
      </c>
      <c r="H47" s="41"/>
      <c r="I47" s="41"/>
      <c r="J47" s="41"/>
      <c r="K47" s="41"/>
      <c r="L47" s="41"/>
      <c r="M47" s="41"/>
      <c r="N47" s="41"/>
    </row>
    <row r="48" spans="1:14" ht="132" thickBot="1">
      <c r="A48" s="32" t="s">
        <v>505</v>
      </c>
      <c r="B48" s="40" t="s">
        <v>78</v>
      </c>
      <c r="C48" s="40" t="s">
        <v>217</v>
      </c>
      <c r="D48" s="40" t="s">
        <v>214</v>
      </c>
      <c r="E48" s="40" t="s">
        <v>507</v>
      </c>
      <c r="F48" s="40" t="s">
        <v>506</v>
      </c>
      <c r="G48" s="105">
        <v>69684.75</v>
      </c>
      <c r="H48" s="41"/>
      <c r="I48" s="41"/>
      <c r="J48" s="41"/>
      <c r="K48" s="41"/>
      <c r="L48" s="41"/>
      <c r="M48" s="41"/>
      <c r="N48" s="41"/>
    </row>
    <row r="49" spans="1:14" ht="156.75" customHeight="1" thickBot="1">
      <c r="A49" s="32" t="s">
        <v>649</v>
      </c>
      <c r="B49" s="40" t="s">
        <v>78</v>
      </c>
      <c r="C49" s="40" t="s">
        <v>217</v>
      </c>
      <c r="D49" s="40" t="s">
        <v>214</v>
      </c>
      <c r="E49" s="40" t="s">
        <v>650</v>
      </c>
      <c r="F49" s="40" t="s">
        <v>632</v>
      </c>
      <c r="G49" s="105">
        <v>0</v>
      </c>
      <c r="H49" s="41"/>
      <c r="I49" s="41"/>
      <c r="J49" s="41"/>
      <c r="K49" s="41"/>
      <c r="L49" s="41"/>
      <c r="M49" s="41"/>
      <c r="N49" s="41"/>
    </row>
    <row r="50" spans="1:14" ht="75.75" thickBot="1">
      <c r="A50" s="32" t="s">
        <v>463</v>
      </c>
      <c r="B50" s="40">
        <v>933</v>
      </c>
      <c r="C50" s="40" t="s">
        <v>217</v>
      </c>
      <c r="D50" s="40" t="s">
        <v>212</v>
      </c>
      <c r="E50" s="40" t="s">
        <v>464</v>
      </c>
      <c r="F50" s="40">
        <v>200</v>
      </c>
      <c r="G50" s="255">
        <v>30000</v>
      </c>
      <c r="H50" s="41"/>
      <c r="I50" s="41"/>
      <c r="J50" s="41"/>
      <c r="K50" s="41"/>
      <c r="L50" s="41"/>
      <c r="M50" s="41"/>
      <c r="N50" s="41"/>
    </row>
    <row r="51" spans="1:14" ht="57" thickBot="1">
      <c r="A51" s="32" t="s">
        <v>465</v>
      </c>
      <c r="B51" s="40">
        <v>933</v>
      </c>
      <c r="C51" s="40" t="s">
        <v>217</v>
      </c>
      <c r="D51" s="40" t="s">
        <v>212</v>
      </c>
      <c r="E51" s="40" t="s">
        <v>466</v>
      </c>
      <c r="F51" s="40">
        <v>200</v>
      </c>
      <c r="G51" s="105">
        <v>0</v>
      </c>
      <c r="H51" s="41"/>
      <c r="I51" s="41"/>
      <c r="J51" s="41"/>
      <c r="K51" s="41"/>
      <c r="L51" s="41"/>
      <c r="M51" s="41"/>
      <c r="N51" s="41"/>
    </row>
    <row r="52" spans="1:14" ht="57" thickBot="1">
      <c r="A52" s="32" t="s">
        <v>467</v>
      </c>
      <c r="B52" s="40">
        <v>933</v>
      </c>
      <c r="C52" s="40" t="s">
        <v>217</v>
      </c>
      <c r="D52" s="40" t="s">
        <v>215</v>
      </c>
      <c r="E52" s="40" t="s">
        <v>178</v>
      </c>
      <c r="F52" s="40">
        <v>200</v>
      </c>
      <c r="G52" s="255">
        <v>2300000</v>
      </c>
      <c r="H52" s="41"/>
      <c r="I52" s="41"/>
      <c r="J52" s="41"/>
      <c r="K52" s="41"/>
      <c r="L52" s="41"/>
      <c r="M52" s="41"/>
      <c r="N52" s="41"/>
    </row>
    <row r="53" spans="1:14" ht="75.75" thickBot="1">
      <c r="A53" s="32" t="s">
        <v>468</v>
      </c>
      <c r="B53" s="40">
        <v>933</v>
      </c>
      <c r="C53" s="40" t="s">
        <v>217</v>
      </c>
      <c r="D53" s="40" t="s">
        <v>215</v>
      </c>
      <c r="E53" s="40" t="s">
        <v>469</v>
      </c>
      <c r="F53" s="40">
        <v>200</v>
      </c>
      <c r="G53" s="255">
        <v>227200</v>
      </c>
      <c r="H53" s="41"/>
      <c r="I53" s="41"/>
      <c r="J53" s="41"/>
      <c r="K53" s="41"/>
      <c r="L53" s="41"/>
      <c r="M53" s="41"/>
      <c r="N53" s="41"/>
    </row>
    <row r="54" spans="1:14" ht="57" thickBot="1">
      <c r="A54" s="32" t="s">
        <v>470</v>
      </c>
      <c r="B54" s="40">
        <v>933</v>
      </c>
      <c r="C54" s="40" t="s">
        <v>217</v>
      </c>
      <c r="D54" s="40" t="s">
        <v>215</v>
      </c>
      <c r="E54" s="40" t="s">
        <v>471</v>
      </c>
      <c r="F54" s="40">
        <v>200</v>
      </c>
      <c r="G54" s="255">
        <v>5921.26</v>
      </c>
      <c r="H54" s="41"/>
      <c r="I54" s="41"/>
      <c r="J54" s="41"/>
      <c r="K54" s="41"/>
      <c r="L54" s="41"/>
      <c r="M54" s="41"/>
      <c r="N54" s="41"/>
    </row>
    <row r="55" spans="1:14" ht="38.25" thickBot="1">
      <c r="A55" s="32" t="s">
        <v>612</v>
      </c>
      <c r="B55" s="40">
        <v>933</v>
      </c>
      <c r="C55" s="40" t="s">
        <v>217</v>
      </c>
      <c r="D55" s="40" t="s">
        <v>215</v>
      </c>
      <c r="E55" s="40" t="s">
        <v>611</v>
      </c>
      <c r="F55" s="40">
        <v>200</v>
      </c>
      <c r="G55" s="105">
        <v>0</v>
      </c>
      <c r="H55" s="41"/>
      <c r="I55" s="41"/>
      <c r="J55" s="41"/>
      <c r="K55" s="41"/>
      <c r="L55" s="41"/>
      <c r="M55" s="41"/>
      <c r="N55" s="41"/>
    </row>
    <row r="56" spans="1:14" ht="100.5" customHeight="1" thickBot="1">
      <c r="A56" s="32" t="s">
        <v>484</v>
      </c>
      <c r="B56" s="40" t="s">
        <v>78</v>
      </c>
      <c r="C56" s="40" t="s">
        <v>91</v>
      </c>
      <c r="D56" s="40" t="s">
        <v>212</v>
      </c>
      <c r="E56" s="40" t="s">
        <v>487</v>
      </c>
      <c r="F56" s="40" t="s">
        <v>90</v>
      </c>
      <c r="G56" s="105">
        <v>1080</v>
      </c>
      <c r="H56" s="41"/>
      <c r="I56" s="41"/>
      <c r="J56" s="41"/>
      <c r="K56" s="41"/>
      <c r="L56" s="41"/>
      <c r="M56" s="41"/>
      <c r="N56" s="41"/>
    </row>
    <row r="57" spans="1:14" ht="94.5" thickBot="1">
      <c r="A57" s="32" t="s">
        <v>324</v>
      </c>
      <c r="B57" s="40" t="s">
        <v>78</v>
      </c>
      <c r="C57" s="40" t="s">
        <v>91</v>
      </c>
      <c r="D57" s="40" t="s">
        <v>212</v>
      </c>
      <c r="E57" s="40" t="s">
        <v>83</v>
      </c>
      <c r="F57" s="40" t="s">
        <v>92</v>
      </c>
      <c r="G57" s="105">
        <v>215583</v>
      </c>
      <c r="H57" s="41"/>
      <c r="I57" s="41"/>
      <c r="J57" s="41"/>
      <c r="K57" s="41"/>
      <c r="L57" s="41"/>
      <c r="M57" s="41"/>
      <c r="N57" s="41"/>
    </row>
    <row r="58" spans="1:14" ht="38.25" thickBot="1">
      <c r="A58" s="32" t="s">
        <v>431</v>
      </c>
      <c r="B58" s="40" t="s">
        <v>78</v>
      </c>
      <c r="C58" s="40" t="s">
        <v>435</v>
      </c>
      <c r="D58" s="40" t="s">
        <v>215</v>
      </c>
      <c r="E58" s="40" t="s">
        <v>432</v>
      </c>
      <c r="F58" s="40" t="s">
        <v>90</v>
      </c>
      <c r="G58" s="105">
        <v>0</v>
      </c>
      <c r="H58" s="41"/>
      <c r="I58" s="41"/>
      <c r="J58" s="41"/>
      <c r="K58" s="41"/>
      <c r="L58" s="41"/>
      <c r="M58" s="41"/>
      <c r="N58" s="41"/>
    </row>
    <row r="59" spans="1:14" ht="57" thickBot="1">
      <c r="A59" s="32" t="s">
        <v>433</v>
      </c>
      <c r="B59" s="40" t="s">
        <v>78</v>
      </c>
      <c r="C59" s="40" t="s">
        <v>217</v>
      </c>
      <c r="D59" s="40" t="s">
        <v>215</v>
      </c>
      <c r="E59" s="40" t="s">
        <v>434</v>
      </c>
      <c r="F59" s="40" t="s">
        <v>90</v>
      </c>
      <c r="G59" s="105">
        <v>0</v>
      </c>
      <c r="H59" s="41"/>
      <c r="I59" s="41"/>
      <c r="J59" s="41"/>
      <c r="K59" s="41"/>
      <c r="L59" s="41"/>
      <c r="M59" s="41"/>
      <c r="N59" s="41"/>
    </row>
    <row r="60" spans="1:14" ht="65.25" customHeight="1" thickBot="1">
      <c r="A60" s="253" t="s">
        <v>501</v>
      </c>
      <c r="B60" s="254" t="s">
        <v>78</v>
      </c>
      <c r="C60" s="254" t="s">
        <v>217</v>
      </c>
      <c r="D60" s="254" t="s">
        <v>215</v>
      </c>
      <c r="E60" s="254" t="s">
        <v>500</v>
      </c>
      <c r="F60" s="254" t="s">
        <v>90</v>
      </c>
      <c r="G60" s="255">
        <v>4066609.31</v>
      </c>
      <c r="H60" s="41"/>
      <c r="I60" s="41"/>
      <c r="J60" s="41"/>
      <c r="K60" s="41"/>
      <c r="L60" s="41"/>
      <c r="M60" s="41"/>
      <c r="N60" s="41"/>
    </row>
    <row r="61" spans="1:14" ht="172.5" customHeight="1" thickBot="1">
      <c r="A61" s="321" t="s">
        <v>645</v>
      </c>
      <c r="B61" s="254" t="s">
        <v>78</v>
      </c>
      <c r="C61" s="254" t="s">
        <v>217</v>
      </c>
      <c r="D61" s="254" t="s">
        <v>215</v>
      </c>
      <c r="E61" s="254" t="s">
        <v>644</v>
      </c>
      <c r="F61" s="254" t="s">
        <v>90</v>
      </c>
      <c r="G61" s="255">
        <v>0</v>
      </c>
      <c r="H61" s="41"/>
      <c r="I61" s="41"/>
      <c r="J61" s="41"/>
      <c r="K61" s="41"/>
      <c r="L61" s="41"/>
      <c r="M61" s="41"/>
      <c r="N61" s="41"/>
    </row>
    <row r="62" spans="1:14" ht="65.25" customHeight="1" thickBot="1">
      <c r="A62" s="245" t="s">
        <v>550</v>
      </c>
      <c r="B62" s="246" t="s">
        <v>78</v>
      </c>
      <c r="C62" s="246" t="s">
        <v>217</v>
      </c>
      <c r="D62" s="246" t="s">
        <v>219</v>
      </c>
      <c r="E62" s="246" t="s">
        <v>551</v>
      </c>
      <c r="F62" s="246"/>
      <c r="G62" s="247">
        <f>G63+G64+G66+G68+G69+G70+G67+G65+G71</f>
        <v>1198212.5</v>
      </c>
      <c r="H62" s="41"/>
      <c r="I62" s="41"/>
      <c r="J62" s="41"/>
      <c r="K62" s="41"/>
      <c r="L62" s="41"/>
      <c r="M62" s="41"/>
      <c r="N62" s="41"/>
    </row>
    <row r="63" spans="1:14" ht="65.25" customHeight="1" thickBot="1">
      <c r="A63" s="32" t="s">
        <v>523</v>
      </c>
      <c r="B63" s="40" t="s">
        <v>78</v>
      </c>
      <c r="C63" s="40" t="s">
        <v>217</v>
      </c>
      <c r="D63" s="40" t="s">
        <v>212</v>
      </c>
      <c r="E63" s="40" t="s">
        <v>538</v>
      </c>
      <c r="F63" s="40" t="s">
        <v>90</v>
      </c>
      <c r="G63" s="105">
        <v>7016</v>
      </c>
      <c r="H63" s="41"/>
      <c r="I63" s="41"/>
      <c r="J63" s="41"/>
      <c r="K63" s="41"/>
      <c r="L63" s="41"/>
      <c r="M63" s="41"/>
      <c r="N63" s="41"/>
    </row>
    <row r="64" spans="1:14" ht="65.25" customHeight="1" thickBot="1">
      <c r="A64" s="32" t="s">
        <v>526</v>
      </c>
      <c r="B64" s="40" t="s">
        <v>78</v>
      </c>
      <c r="C64" s="40" t="s">
        <v>217</v>
      </c>
      <c r="D64" s="40" t="s">
        <v>214</v>
      </c>
      <c r="E64" s="40" t="s">
        <v>541</v>
      </c>
      <c r="F64" s="40" t="s">
        <v>90</v>
      </c>
      <c r="G64" s="105">
        <v>50000</v>
      </c>
      <c r="H64" s="41"/>
      <c r="I64" s="41"/>
      <c r="J64" s="41"/>
      <c r="K64" s="41"/>
      <c r="L64" s="41"/>
      <c r="M64" s="41"/>
      <c r="N64" s="41"/>
    </row>
    <row r="65" spans="1:14" ht="65.25" customHeight="1" thickBot="1">
      <c r="A65" s="32" t="s">
        <v>553</v>
      </c>
      <c r="B65" s="40" t="s">
        <v>78</v>
      </c>
      <c r="C65" s="40" t="s">
        <v>217</v>
      </c>
      <c r="D65" s="40" t="s">
        <v>215</v>
      </c>
      <c r="E65" s="40" t="s">
        <v>554</v>
      </c>
      <c r="F65" s="40" t="s">
        <v>90</v>
      </c>
      <c r="G65" s="255">
        <v>0</v>
      </c>
      <c r="H65" s="41"/>
      <c r="I65" s="41"/>
      <c r="J65" s="41"/>
      <c r="K65" s="41"/>
      <c r="L65" s="41"/>
      <c r="M65" s="41"/>
      <c r="N65" s="41"/>
    </row>
    <row r="66" spans="1:14" ht="83.25" customHeight="1" thickBot="1">
      <c r="A66" s="32" t="s">
        <v>549</v>
      </c>
      <c r="B66" s="40" t="s">
        <v>78</v>
      </c>
      <c r="C66" s="40" t="s">
        <v>217</v>
      </c>
      <c r="D66" s="40" t="s">
        <v>215</v>
      </c>
      <c r="E66" s="40" t="s">
        <v>545</v>
      </c>
      <c r="F66" s="40" t="s">
        <v>90</v>
      </c>
      <c r="G66" s="255">
        <v>163774</v>
      </c>
      <c r="H66" s="41"/>
      <c r="I66" s="41"/>
      <c r="J66" s="41"/>
      <c r="K66" s="41"/>
      <c r="L66" s="41"/>
      <c r="M66" s="41"/>
      <c r="N66" s="41"/>
    </row>
    <row r="67" spans="1:14" ht="83.25" customHeight="1" thickBot="1">
      <c r="A67" s="32" t="s">
        <v>529</v>
      </c>
      <c r="B67" s="40" t="s">
        <v>78</v>
      </c>
      <c r="C67" s="40" t="s">
        <v>217</v>
      </c>
      <c r="D67" s="40" t="s">
        <v>215</v>
      </c>
      <c r="E67" s="40" t="s">
        <v>544</v>
      </c>
      <c r="F67" s="40" t="s">
        <v>90</v>
      </c>
      <c r="G67" s="255">
        <v>150000</v>
      </c>
      <c r="H67" s="41"/>
      <c r="I67" s="41"/>
      <c r="J67" s="41"/>
      <c r="K67" s="41"/>
      <c r="L67" s="41"/>
      <c r="M67" s="41"/>
      <c r="N67" s="41"/>
    </row>
    <row r="68" spans="1:14" ht="131.25" customHeight="1" thickBot="1">
      <c r="A68" s="32" t="s">
        <v>518</v>
      </c>
      <c r="B68" s="40" t="s">
        <v>78</v>
      </c>
      <c r="C68" s="40" t="s">
        <v>217</v>
      </c>
      <c r="D68" s="40" t="s">
        <v>217</v>
      </c>
      <c r="E68" s="40" t="s">
        <v>535</v>
      </c>
      <c r="F68" s="40" t="s">
        <v>180</v>
      </c>
      <c r="G68" s="105">
        <v>751489</v>
      </c>
      <c r="H68" s="41"/>
      <c r="I68" s="41"/>
      <c r="J68" s="41"/>
      <c r="K68" s="41"/>
      <c r="L68" s="41"/>
      <c r="M68" s="41"/>
      <c r="N68" s="41"/>
    </row>
    <row r="69" spans="1:14" ht="65.25" customHeight="1" thickBot="1">
      <c r="A69" s="32" t="s">
        <v>519</v>
      </c>
      <c r="B69" s="40" t="s">
        <v>78</v>
      </c>
      <c r="C69" s="40" t="s">
        <v>217</v>
      </c>
      <c r="D69" s="40" t="s">
        <v>217</v>
      </c>
      <c r="E69" s="40" t="s">
        <v>535</v>
      </c>
      <c r="F69" s="40" t="s">
        <v>90</v>
      </c>
      <c r="G69" s="105">
        <v>71933.5</v>
      </c>
      <c r="H69" s="41"/>
      <c r="I69" s="41"/>
      <c r="J69" s="41"/>
      <c r="K69" s="41"/>
      <c r="L69" s="41"/>
      <c r="M69" s="41"/>
      <c r="N69" s="41"/>
    </row>
    <row r="70" spans="1:14" ht="65.25" customHeight="1" thickBot="1">
      <c r="A70" s="32" t="s">
        <v>520</v>
      </c>
      <c r="B70" s="40" t="s">
        <v>78</v>
      </c>
      <c r="C70" s="40" t="s">
        <v>217</v>
      </c>
      <c r="D70" s="40" t="s">
        <v>217</v>
      </c>
      <c r="E70" s="40" t="s">
        <v>535</v>
      </c>
      <c r="F70" s="40" t="s">
        <v>136</v>
      </c>
      <c r="G70" s="105">
        <v>4000</v>
      </c>
      <c r="H70" s="41"/>
      <c r="I70" s="41"/>
      <c r="J70" s="41"/>
      <c r="K70" s="41"/>
      <c r="L70" s="41"/>
      <c r="M70" s="41"/>
      <c r="N70" s="41"/>
    </row>
    <row r="71" spans="1:14" ht="65.25" customHeight="1" thickBot="1">
      <c r="A71" s="32" t="s">
        <v>391</v>
      </c>
      <c r="B71" s="40" t="s">
        <v>78</v>
      </c>
      <c r="C71" s="40" t="s">
        <v>217</v>
      </c>
      <c r="D71" s="40" t="s">
        <v>217</v>
      </c>
      <c r="E71" s="40" t="s">
        <v>395</v>
      </c>
      <c r="F71" s="40" t="s">
        <v>90</v>
      </c>
      <c r="G71" s="105">
        <v>0</v>
      </c>
      <c r="H71" s="41"/>
      <c r="I71" s="41"/>
      <c r="J71" s="41"/>
      <c r="K71" s="41"/>
      <c r="L71" s="41"/>
      <c r="M71" s="41"/>
      <c r="N71" s="41"/>
    </row>
    <row r="72" spans="1:14" ht="57" thickBot="1">
      <c r="A72" s="36" t="s">
        <v>11</v>
      </c>
      <c r="B72" s="39">
        <v>933</v>
      </c>
      <c r="C72" s="39" t="s">
        <v>218</v>
      </c>
      <c r="D72" s="39" t="s">
        <v>219</v>
      </c>
      <c r="E72" s="39" t="s">
        <v>179</v>
      </c>
      <c r="F72" s="39"/>
      <c r="G72" s="207">
        <f>SUM(G73:G87)</f>
        <v>5348242.0599999996</v>
      </c>
      <c r="H72" s="41"/>
      <c r="I72" s="41"/>
      <c r="J72" s="41"/>
      <c r="K72" s="41"/>
      <c r="L72" s="41"/>
      <c r="M72" s="41"/>
      <c r="N72" s="41"/>
    </row>
    <row r="73" spans="1:14" ht="113.25" thickBot="1">
      <c r="A73" s="38" t="s">
        <v>472</v>
      </c>
      <c r="B73" s="40">
        <v>933</v>
      </c>
      <c r="C73" s="40" t="s">
        <v>218</v>
      </c>
      <c r="D73" s="40" t="s">
        <v>212</v>
      </c>
      <c r="E73" s="40" t="s">
        <v>473</v>
      </c>
      <c r="F73" s="40">
        <v>100</v>
      </c>
      <c r="G73" s="105">
        <v>2069007</v>
      </c>
      <c r="H73" s="41"/>
      <c r="I73" s="41"/>
      <c r="J73" s="41"/>
      <c r="K73" s="41"/>
      <c r="L73" s="41"/>
      <c r="M73" s="41"/>
      <c r="N73" s="41"/>
    </row>
    <row r="74" spans="1:14" ht="172.5" customHeight="1" thickBot="1">
      <c r="A74" s="221" t="s">
        <v>638</v>
      </c>
      <c r="B74" s="40" t="s">
        <v>78</v>
      </c>
      <c r="C74" s="40" t="s">
        <v>218</v>
      </c>
      <c r="D74" s="40" t="s">
        <v>212</v>
      </c>
      <c r="E74" s="40" t="s">
        <v>582</v>
      </c>
      <c r="F74" s="40" t="s">
        <v>180</v>
      </c>
      <c r="G74" s="105">
        <v>288450</v>
      </c>
      <c r="H74" s="41"/>
      <c r="I74" s="41"/>
      <c r="J74" s="41"/>
      <c r="K74" s="41"/>
      <c r="L74" s="41"/>
      <c r="M74" s="41"/>
      <c r="N74" s="41"/>
    </row>
    <row r="75" spans="1:14" ht="188.25" thickBot="1">
      <c r="A75" s="38" t="s">
        <v>474</v>
      </c>
      <c r="B75" s="40">
        <v>933</v>
      </c>
      <c r="C75" s="40" t="s">
        <v>218</v>
      </c>
      <c r="D75" s="40" t="s">
        <v>212</v>
      </c>
      <c r="E75" s="40" t="s">
        <v>181</v>
      </c>
      <c r="F75" s="40">
        <v>100</v>
      </c>
      <c r="G75" s="105">
        <v>812536</v>
      </c>
      <c r="H75" s="41"/>
      <c r="I75" s="41"/>
      <c r="J75" s="41"/>
      <c r="K75" s="41"/>
      <c r="L75" s="41"/>
      <c r="M75" s="41"/>
      <c r="N75" s="41"/>
    </row>
    <row r="76" spans="1:14" ht="57" thickBot="1">
      <c r="A76" s="32" t="s">
        <v>475</v>
      </c>
      <c r="B76" s="40">
        <v>933</v>
      </c>
      <c r="C76" s="40" t="s">
        <v>218</v>
      </c>
      <c r="D76" s="40" t="s">
        <v>212</v>
      </c>
      <c r="E76" s="40" t="s">
        <v>473</v>
      </c>
      <c r="F76" s="40">
        <v>200</v>
      </c>
      <c r="G76" s="105">
        <v>868474.32</v>
      </c>
      <c r="H76" s="41"/>
      <c r="I76" s="41"/>
      <c r="J76" s="41"/>
      <c r="K76" s="41"/>
      <c r="L76" s="41"/>
      <c r="M76" s="41"/>
      <c r="N76" s="41"/>
    </row>
    <row r="77" spans="1:14" ht="94.5" thickBot="1">
      <c r="A77" s="32" t="s">
        <v>665</v>
      </c>
      <c r="B77" s="40" t="s">
        <v>78</v>
      </c>
      <c r="C77" s="40" t="s">
        <v>218</v>
      </c>
      <c r="D77" s="40" t="s">
        <v>212</v>
      </c>
      <c r="E77" s="40" t="s">
        <v>666</v>
      </c>
      <c r="F77" s="40" t="s">
        <v>90</v>
      </c>
      <c r="G77" s="105">
        <v>31578.95</v>
      </c>
      <c r="H77" s="41"/>
      <c r="I77" s="41"/>
      <c r="J77" s="41"/>
      <c r="K77" s="41"/>
      <c r="L77" s="41"/>
      <c r="M77" s="41"/>
      <c r="N77" s="41"/>
    </row>
    <row r="78" spans="1:14" ht="38.25" thickBot="1">
      <c r="A78" s="32" t="s">
        <v>296</v>
      </c>
      <c r="B78" s="40">
        <v>933</v>
      </c>
      <c r="C78" s="40" t="s">
        <v>218</v>
      </c>
      <c r="D78" s="40" t="s">
        <v>212</v>
      </c>
      <c r="E78" s="40" t="s">
        <v>473</v>
      </c>
      <c r="F78" s="40">
        <v>800</v>
      </c>
      <c r="G78" s="105">
        <v>189000</v>
      </c>
      <c r="H78" s="41"/>
      <c r="I78" s="41"/>
      <c r="J78" s="41"/>
      <c r="K78" s="41"/>
      <c r="L78" s="41"/>
      <c r="M78" s="41"/>
      <c r="N78" s="41"/>
    </row>
    <row r="79" spans="1:14" ht="113.25" thickBot="1">
      <c r="A79" s="32" t="s">
        <v>476</v>
      </c>
      <c r="B79" s="40">
        <v>933</v>
      </c>
      <c r="C79" s="40" t="s">
        <v>218</v>
      </c>
      <c r="D79" s="40" t="s">
        <v>212</v>
      </c>
      <c r="E79" s="40" t="s">
        <v>477</v>
      </c>
      <c r="F79" s="40">
        <v>100</v>
      </c>
      <c r="G79" s="105">
        <v>249488</v>
      </c>
      <c r="H79" s="41"/>
      <c r="I79" s="41"/>
      <c r="J79" s="41"/>
      <c r="K79" s="41"/>
      <c r="L79" s="41"/>
      <c r="M79" s="41"/>
      <c r="N79" s="41"/>
    </row>
    <row r="80" spans="1:14" ht="179.25" customHeight="1" thickBot="1">
      <c r="A80" s="221" t="s">
        <v>638</v>
      </c>
      <c r="B80" s="40" t="s">
        <v>78</v>
      </c>
      <c r="C80" s="40" t="s">
        <v>218</v>
      </c>
      <c r="D80" s="40" t="s">
        <v>212</v>
      </c>
      <c r="E80" s="40" t="s">
        <v>566</v>
      </c>
      <c r="F80" s="40" t="s">
        <v>180</v>
      </c>
      <c r="G80" s="105">
        <v>192301</v>
      </c>
      <c r="H80" s="41"/>
      <c r="I80" s="41"/>
      <c r="J80" s="41"/>
      <c r="K80" s="41"/>
      <c r="L80" s="41"/>
      <c r="M80" s="41"/>
      <c r="N80" s="41"/>
    </row>
    <row r="81" spans="1:14" ht="188.25" thickBot="1">
      <c r="A81" s="32" t="s">
        <v>478</v>
      </c>
      <c r="B81" s="40">
        <v>933</v>
      </c>
      <c r="C81" s="40" t="s">
        <v>218</v>
      </c>
      <c r="D81" s="40" t="s">
        <v>212</v>
      </c>
      <c r="E81" s="40" t="s">
        <v>479</v>
      </c>
      <c r="F81" s="40">
        <v>100</v>
      </c>
      <c r="G81" s="105">
        <v>541691</v>
      </c>
      <c r="H81" s="41"/>
      <c r="I81" s="41"/>
      <c r="J81" s="41"/>
      <c r="K81" s="41"/>
      <c r="L81" s="41"/>
      <c r="M81" s="41"/>
      <c r="N81" s="41"/>
    </row>
    <row r="82" spans="1:14" ht="57" thickBot="1">
      <c r="A82" s="32" t="s">
        <v>480</v>
      </c>
      <c r="B82" s="40">
        <v>933</v>
      </c>
      <c r="C82" s="40" t="s">
        <v>218</v>
      </c>
      <c r="D82" s="40" t="s">
        <v>212</v>
      </c>
      <c r="E82" s="40" t="s">
        <v>477</v>
      </c>
      <c r="F82" s="40">
        <v>200</v>
      </c>
      <c r="G82" s="105">
        <v>44000</v>
      </c>
      <c r="H82" s="41"/>
      <c r="I82" s="41"/>
      <c r="J82" s="41"/>
      <c r="K82" s="41"/>
      <c r="L82" s="41"/>
      <c r="M82" s="41"/>
      <c r="N82" s="41"/>
    </row>
    <row r="83" spans="1:14" ht="120.75" customHeight="1" thickBot="1">
      <c r="A83" s="221" t="s">
        <v>652</v>
      </c>
      <c r="B83" s="40" t="s">
        <v>78</v>
      </c>
      <c r="C83" s="40" t="s">
        <v>218</v>
      </c>
      <c r="D83" s="40" t="s">
        <v>212</v>
      </c>
      <c r="E83" s="40" t="s">
        <v>651</v>
      </c>
      <c r="F83" s="40" t="s">
        <v>90</v>
      </c>
      <c r="G83" s="105">
        <v>12715.79</v>
      </c>
      <c r="H83" s="41"/>
      <c r="I83" s="41"/>
      <c r="J83" s="41"/>
      <c r="K83" s="41"/>
      <c r="L83" s="41"/>
      <c r="M83" s="41"/>
      <c r="N83" s="41"/>
    </row>
    <row r="84" spans="1:14" ht="38.25" thickBot="1">
      <c r="A84" s="32" t="s">
        <v>384</v>
      </c>
      <c r="B84" s="40" t="s">
        <v>78</v>
      </c>
      <c r="C84" s="40" t="s">
        <v>218</v>
      </c>
      <c r="D84" s="40" t="s">
        <v>212</v>
      </c>
      <c r="E84" s="40" t="s">
        <v>399</v>
      </c>
      <c r="F84" s="40" t="s">
        <v>90</v>
      </c>
      <c r="G84" s="105">
        <v>5000</v>
      </c>
      <c r="H84" s="41"/>
      <c r="I84" s="41"/>
      <c r="J84" s="41"/>
      <c r="K84" s="41"/>
      <c r="L84" s="41"/>
      <c r="M84" s="41"/>
      <c r="N84" s="41"/>
    </row>
    <row r="85" spans="1:14" ht="57" thickBot="1">
      <c r="A85" s="32" t="s">
        <v>391</v>
      </c>
      <c r="B85" s="40" t="s">
        <v>78</v>
      </c>
      <c r="C85" s="40" t="s">
        <v>218</v>
      </c>
      <c r="D85" s="40" t="s">
        <v>212</v>
      </c>
      <c r="E85" s="40" t="s">
        <v>401</v>
      </c>
      <c r="F85" s="40" t="s">
        <v>90</v>
      </c>
      <c r="G85" s="105">
        <v>0</v>
      </c>
      <c r="H85" s="41"/>
      <c r="I85" s="41"/>
      <c r="J85" s="41"/>
      <c r="K85" s="41"/>
      <c r="L85" s="41"/>
      <c r="M85" s="41"/>
      <c r="N85" s="41"/>
    </row>
    <row r="86" spans="1:14" ht="140.25" customHeight="1" thickBot="1">
      <c r="A86" s="221" t="s">
        <v>513</v>
      </c>
      <c r="B86" s="40" t="s">
        <v>78</v>
      </c>
      <c r="C86" s="40" t="s">
        <v>218</v>
      </c>
      <c r="D86" s="40" t="s">
        <v>212</v>
      </c>
      <c r="E86" s="40" t="s">
        <v>182</v>
      </c>
      <c r="F86" s="40" t="s">
        <v>180</v>
      </c>
      <c r="G86" s="105">
        <v>44000</v>
      </c>
      <c r="H86" s="41"/>
      <c r="I86" s="41"/>
      <c r="J86" s="41"/>
      <c r="K86" s="41"/>
      <c r="L86" s="41"/>
      <c r="M86" s="41"/>
      <c r="N86" s="41"/>
    </row>
    <row r="87" spans="1:14" ht="94.5" thickBot="1">
      <c r="A87" s="32" t="s">
        <v>481</v>
      </c>
      <c r="B87" s="40" t="s">
        <v>78</v>
      </c>
      <c r="C87" s="40" t="s">
        <v>218</v>
      </c>
      <c r="D87" s="40" t="s">
        <v>212</v>
      </c>
      <c r="E87" s="40" t="s">
        <v>182</v>
      </c>
      <c r="F87" s="40">
        <v>200</v>
      </c>
      <c r="G87" s="255">
        <v>0</v>
      </c>
      <c r="H87" s="41"/>
      <c r="I87" s="41"/>
      <c r="J87" s="41"/>
      <c r="K87" s="41"/>
      <c r="L87" s="41"/>
      <c r="M87" s="41"/>
      <c r="N87" s="41"/>
    </row>
    <row r="88" spans="1:14" ht="19.5" thickBot="1">
      <c r="A88" s="42" t="s">
        <v>39</v>
      </c>
      <c r="B88" s="39"/>
      <c r="C88" s="39"/>
      <c r="D88" s="39"/>
      <c r="E88" s="39"/>
      <c r="F88" s="39"/>
      <c r="G88" s="106">
        <f>G72+G10+G62</f>
        <v>27459304.029999994</v>
      </c>
      <c r="H88" s="41"/>
      <c r="I88" s="41"/>
      <c r="J88" s="41"/>
      <c r="K88" s="41"/>
      <c r="L88" s="41"/>
      <c r="M88" s="41"/>
      <c r="N88" s="41"/>
    </row>
    <row r="89" spans="1:14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1:14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4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4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4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4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4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1:14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1:14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1:14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1:14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4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4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1:14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spans="1:14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4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4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spans="1:14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spans="1:14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1:14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spans="1:14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1:14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1:14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1:14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1:14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1:14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4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4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1:14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spans="1:14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1:14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1:14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spans="1:14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spans="1:14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spans="1:14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spans="1:14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1:14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spans="1:14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</row>
    <row r="182" spans="1:14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</row>
    <row r="183" spans="1:14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</row>
    <row r="184" spans="1:14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</row>
    <row r="185" spans="1:14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</row>
    <row r="186" spans="1:14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</row>
    <row r="187" spans="1:14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4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1:14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1:14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</row>
    <row r="191" spans="1:14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1:14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spans="1:14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1:14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1:14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1:14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spans="1:14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spans="1:14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  <row r="200" spans="1:14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</row>
    <row r="201" spans="1:14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1:14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</row>
    <row r="204" spans="1:14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</row>
    <row r="205" spans="1:14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1:14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</row>
    <row r="207" spans="1:1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</row>
    <row r="208" spans="1:14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spans="1:14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</row>
    <row r="210" spans="1:14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spans="1:1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spans="1:14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1:14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spans="1:14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1:14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16" spans="1:14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</row>
    <row r="217" spans="1:14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</row>
    <row r="218" spans="1:14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</row>
    <row r="219" spans="1:14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</row>
    <row r="220" spans="1:14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</row>
    <row r="221" spans="1:14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spans="1:14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</row>
    <row r="223" spans="1:14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</row>
    <row r="224" spans="1:14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</row>
    <row r="225" spans="1:14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</row>
    <row r="226" spans="1:14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</row>
    <row r="227" spans="1:14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spans="1:14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spans="1:14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spans="1:14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spans="1:14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spans="1:14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spans="1:14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spans="1:14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1:14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</row>
    <row r="237" spans="1:14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</row>
    <row r="238" spans="1:14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</row>
    <row r="239" spans="1:14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 spans="1:14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spans="1:14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</row>
    <row r="242" spans="1:14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spans="1:14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</row>
    <row r="244" spans="1:14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</row>
    <row r="245" spans="1:14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</row>
    <row r="246" spans="1:14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</row>
    <row r="247" spans="1:14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</row>
    <row r="248" spans="1:14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</row>
    <row r="249" spans="1:14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</row>
    <row r="250" spans="1:14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</row>
    <row r="251" spans="1:14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  <row r="252" spans="1:14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</row>
    <row r="253" spans="1:14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</row>
    <row r="254" spans="1:14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</row>
    <row r="255" spans="1:14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</row>
    <row r="256" spans="1:14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spans="1:14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</row>
    <row r="258" spans="1:14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</row>
    <row r="259" spans="1:14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</row>
    <row r="260" spans="1:14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</row>
    <row r="261" spans="1:14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</row>
    <row r="262" spans="1:1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</row>
    <row r="263" spans="1:14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</row>
    <row r="264" spans="1:14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</row>
    <row r="265" spans="1:14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</row>
    <row r="267" spans="1:14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</row>
    <row r="268" spans="1:14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</row>
    <row r="269" spans="1:14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</row>
    <row r="270" spans="1:14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</row>
    <row r="271" spans="1:14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</row>
    <row r="272" spans="1:14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</row>
    <row r="273" spans="1:14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</row>
    <row r="274" spans="1:14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</row>
    <row r="276" spans="1:14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1:14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1:14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1:14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4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1:14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1:14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1:14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1:1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1:14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1:14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1:14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1:14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1:14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1:14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1:14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1:14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1:14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1:14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1:14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</row>
    <row r="302" spans="1:14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</row>
    <row r="303" spans="1:14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</row>
    <row r="304" spans="1:14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spans="1:14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</row>
    <row r="306" spans="1:14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</row>
    <row r="307" spans="1:14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spans="1:14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</row>
    <row r="309" spans="1:14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spans="1:14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</row>
    <row r="311" spans="1:14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</row>
    <row r="312" spans="1:14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</row>
    <row r="313" spans="1:14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</row>
    <row r="314" spans="1:1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</row>
    <row r="315" spans="1:14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</row>
    <row r="316" spans="1:14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</row>
    <row r="317" spans="1:14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</row>
    <row r="318" spans="1:14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spans="1:14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</row>
    <row r="320" spans="1:14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</row>
    <row r="321" spans="1:14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</row>
    <row r="322" spans="1:14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</row>
    <row r="323" spans="1:14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</row>
    <row r="324" spans="1:1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</row>
    <row r="325" spans="1:14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</row>
    <row r="326" spans="1:14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1:14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</row>
    <row r="328" spans="1:14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</row>
    <row r="329" spans="1:14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4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</row>
    <row r="348" spans="1:14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</row>
    <row r="349" spans="1:14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</row>
    <row r="350" spans="1:14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</row>
    <row r="351" spans="1:14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</row>
    <row r="352" spans="1:14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</row>
    <row r="353" spans="1:14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</row>
    <row r="354" spans="1:1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</row>
    <row r="355" spans="1:14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</row>
    <row r="356" spans="1:14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</row>
    <row r="357" spans="1:14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</row>
    <row r="358" spans="1:14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</row>
    <row r="359" spans="1:14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</row>
    <row r="360" spans="1:14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spans="1:14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1:14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1:14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spans="1:14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spans="1:14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1:14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</row>
    <row r="367" spans="1:14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</row>
    <row r="368" spans="1:14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</row>
    <row r="369" spans="1:14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</row>
    <row r="370" spans="1:14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</row>
    <row r="371" spans="1:14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</row>
    <row r="372" spans="1:14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1:14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</row>
    <row r="374" spans="1:14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</row>
    <row r="375" spans="1:14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</row>
    <row r="376" spans="1:14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</row>
    <row r="377" spans="1:14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</row>
    <row r="378" spans="1:14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</row>
    <row r="379" spans="1:14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</row>
    <row r="380" spans="1:14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</row>
    <row r="381" spans="1:14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spans="1:14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</row>
    <row r="383" spans="1:14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</row>
    <row r="384" spans="1:14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</row>
    <row r="385" spans="1:14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</row>
    <row r="386" spans="1:14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</row>
    <row r="387" spans="1:14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</row>
    <row r="388" spans="1:14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</row>
    <row r="389" spans="1:14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</row>
    <row r="390" spans="1:14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</row>
    <row r="391" spans="1:14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</row>
    <row r="392" spans="1:14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</row>
    <row r="393" spans="1:14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</row>
    <row r="394" spans="1:14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</row>
    <row r="395" spans="1:14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</row>
    <row r="396" spans="1:14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</row>
    <row r="397" spans="1:14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</row>
    <row r="398" spans="1:14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</row>
    <row r="399" spans="1:14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</row>
    <row r="400" spans="1:14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</row>
    <row r="401" spans="1:14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</row>
    <row r="402" spans="1:14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</row>
    <row r="403" spans="1:14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</row>
    <row r="404" spans="1:14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</row>
    <row r="405" spans="1:14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</row>
    <row r="406" spans="1:14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</row>
    <row r="407" spans="1:14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spans="1:14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</row>
    <row r="409" spans="1:14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</row>
    <row r="410" spans="1:14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</row>
    <row r="411" spans="1:14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</row>
    <row r="412" spans="1:14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</row>
    <row r="413" spans="1:14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</row>
    <row r="414" spans="1:14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</row>
    <row r="415" spans="1:14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spans="1:14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</row>
    <row r="417" spans="1:14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</row>
    <row r="418" spans="1:14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1:14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</row>
    <row r="420" spans="1:14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</row>
    <row r="421" spans="1:14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</row>
    <row r="422" spans="1:14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</row>
    <row r="423" spans="1:14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</row>
    <row r="424" spans="1:14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</row>
    <row r="425" spans="1:14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</row>
    <row r="426" spans="1:14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</row>
    <row r="427" spans="1:14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</row>
    <row r="428" spans="1:14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</row>
    <row r="429" spans="1:14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</row>
    <row r="430" spans="1:14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</row>
    <row r="431" spans="1:14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</row>
    <row r="432" spans="1:14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</row>
    <row r="433" spans="1:14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</row>
    <row r="434" spans="1:14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1:14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</row>
    <row r="436" spans="1:14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</row>
    <row r="437" spans="1:14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</row>
    <row r="438" spans="1:14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</row>
    <row r="439" spans="1:14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</row>
    <row r="440" spans="1:14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</row>
    <row r="441" spans="1:14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</row>
    <row r="442" spans="1:1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</row>
    <row r="443" spans="1:14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</row>
    <row r="444" spans="1:14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</row>
    <row r="445" spans="1:14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</row>
    <row r="446" spans="1:14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</row>
    <row r="447" spans="1:14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</row>
    <row r="448" spans="1:14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</row>
    <row r="449" spans="1:14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</row>
    <row r="450" spans="1:14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</row>
    <row r="451" spans="1:14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</row>
    <row r="452" spans="1:14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</row>
    <row r="453" spans="1:14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</row>
    <row r="454" spans="1:14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</row>
    <row r="455" spans="1:14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</row>
    <row r="456" spans="1:14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</row>
    <row r="457" spans="1:14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</row>
    <row r="458" spans="1:14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</row>
    <row r="459" spans="1:14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</row>
    <row r="460" spans="1:14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</row>
    <row r="461" spans="1:14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</row>
    <row r="462" spans="1:14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</row>
    <row r="463" spans="1:14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</row>
    <row r="464" spans="1:14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1:14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</row>
    <row r="466" spans="1:14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</row>
    <row r="467" spans="1:14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</row>
    <row r="468" spans="1:14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</row>
    <row r="469" spans="1:14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</row>
    <row r="470" spans="1:14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</row>
    <row r="471" spans="1:14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</row>
    <row r="472" spans="1:14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</row>
    <row r="473" spans="1:14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</row>
    <row r="474" spans="1:14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</row>
    <row r="475" spans="1:14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</row>
    <row r="476" spans="1:14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</row>
    <row r="477" spans="1:14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</row>
    <row r="478" spans="1:14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</row>
    <row r="479" spans="1:14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</row>
    <row r="480" spans="1:14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</row>
    <row r="481" spans="1:14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</row>
    <row r="482" spans="1:14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</row>
    <row r="483" spans="1:14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</row>
    <row r="484" spans="1:14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</row>
    <row r="485" spans="1:14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</row>
    <row r="486" spans="1:14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</row>
    <row r="487" spans="1:14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</row>
    <row r="488" spans="1:14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</row>
    <row r="489" spans="1:14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</row>
    <row r="490" spans="1:14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</row>
    <row r="491" spans="1:14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</row>
    <row r="492" spans="1:14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</row>
    <row r="493" spans="1:14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</row>
    <row r="494" spans="1:14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spans="1:14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spans="1:14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spans="1:14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spans="1:14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spans="1:14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spans="1:14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1:14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spans="1:14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spans="1:14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spans="1:14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1:14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spans="1:14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1:14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1:14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1:14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spans="1:14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spans="1:14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spans="1:14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spans="1:14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spans="1:14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spans="1:14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spans="1:14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spans="1:14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spans="1:14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spans="1:14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spans="1:14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spans="1:14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spans="1:14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spans="1:14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spans="1:14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spans="1:14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spans="1:14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spans="1:14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spans="1:14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spans="1:14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spans="1:14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spans="1:14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spans="1:14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spans="1:14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spans="1:14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spans="1:14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spans="1:14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spans="1:14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spans="1:14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spans="1:14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spans="1:14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spans="1:14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spans="1:14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spans="1:14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spans="1:14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spans="1:14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1:14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spans="1:14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spans="1:14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spans="1:14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spans="1:14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spans="1:14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spans="1:14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1:14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1:14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1:14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1:14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1:14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1:14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1:14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1:14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1:14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1:14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1:14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1:14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1:14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1:14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1:14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1:14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1:14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1:14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1:14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1:14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1:14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1:14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1:14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1:14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1:14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1:14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1:14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1:14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1:14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1:14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1:14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1:14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1:14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1:14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1:14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1:14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1:14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1:14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1:14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1:14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1:14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1:14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1:14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1:14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1:14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1:14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1:14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1:14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1:14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1:14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1:14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1:14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1:14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1:14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1:14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1:14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1:14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1:14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1:14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1:14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1:14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1:14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1:14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1:14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1:14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1:14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1:14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1:14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1:14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1:14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1:14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1:14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1:14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1:14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1:14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1:14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1:14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1:14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1:14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1:14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1:14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1:14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1:14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1:14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1:14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1:14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1:14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1:14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1:14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1:14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1:14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1:14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1:14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1:14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1:14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1:14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1:14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1:14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1:14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1:14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1:14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1:14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1:14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1:14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1:14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1:14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1:14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1:14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1:14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1:14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1:14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1:14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1:14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1:14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1:14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1:14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1:14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1:14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</sheetData>
  <mergeCells count="14">
    <mergeCell ref="F4:G4"/>
    <mergeCell ref="A6:G6"/>
    <mergeCell ref="B16:B17"/>
    <mergeCell ref="C16:C17"/>
    <mergeCell ref="D16:D17"/>
    <mergeCell ref="E16:E17"/>
    <mergeCell ref="F16:F17"/>
    <mergeCell ref="G16:G17"/>
    <mergeCell ref="G21:G22"/>
    <mergeCell ref="B21:B22"/>
    <mergeCell ref="C21:C22"/>
    <mergeCell ref="D21:D22"/>
    <mergeCell ref="E21:E22"/>
    <mergeCell ref="F21:F2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N694"/>
  <sheetViews>
    <sheetView zoomScale="75" workbookViewId="0">
      <selection activeCell="H11" sqref="H11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5.375" customWidth="1"/>
    <col min="6" max="6" width="9.625" customWidth="1"/>
    <col min="7" max="7" width="15.25" customWidth="1"/>
    <col min="8" max="8" width="16.75" customWidth="1"/>
  </cols>
  <sheetData>
    <row r="1" spans="1:14">
      <c r="G1" s="200" t="s">
        <v>578</v>
      </c>
      <c r="H1" s="41"/>
      <c r="I1" s="41"/>
      <c r="J1" s="41"/>
      <c r="K1" s="41"/>
      <c r="L1" s="41"/>
      <c r="M1" s="41"/>
      <c r="N1" s="41"/>
    </row>
    <row r="2" spans="1:14">
      <c r="G2" s="1" t="s">
        <v>353</v>
      </c>
      <c r="H2" s="41"/>
      <c r="I2" s="41"/>
      <c r="J2" s="41"/>
      <c r="K2" s="41"/>
      <c r="L2" s="41"/>
      <c r="M2" s="41"/>
      <c r="N2" s="41"/>
    </row>
    <row r="3" spans="1:14">
      <c r="G3" s="1" t="s">
        <v>122</v>
      </c>
      <c r="H3" s="41"/>
      <c r="I3" s="41"/>
      <c r="J3" s="41"/>
      <c r="K3" s="41"/>
      <c r="L3" s="41"/>
      <c r="M3" s="41"/>
      <c r="N3" s="41"/>
    </row>
    <row r="4" spans="1:14">
      <c r="F4" s="360" t="s">
        <v>683</v>
      </c>
      <c r="G4" s="360"/>
      <c r="H4" s="41"/>
      <c r="I4" s="41"/>
      <c r="J4" s="41"/>
      <c r="K4" s="41"/>
      <c r="L4" s="41"/>
      <c r="M4" s="41"/>
      <c r="N4" s="41"/>
    </row>
    <row r="5" spans="1:14" ht="18.75">
      <c r="A5" s="20"/>
      <c r="H5" s="41"/>
      <c r="I5" s="41"/>
      <c r="J5" s="41"/>
      <c r="K5" s="41"/>
      <c r="L5" s="41"/>
      <c r="M5" s="41"/>
      <c r="N5" s="41"/>
    </row>
    <row r="6" spans="1:14" ht="21.75" customHeight="1">
      <c r="A6" s="359" t="s">
        <v>671</v>
      </c>
      <c r="B6" s="359"/>
      <c r="C6" s="359"/>
      <c r="D6" s="359"/>
      <c r="E6" s="359"/>
      <c r="F6" s="359"/>
      <c r="G6" s="359"/>
      <c r="H6" s="41"/>
      <c r="I6" s="41"/>
      <c r="J6" s="41"/>
      <c r="K6" s="41"/>
      <c r="L6" s="41"/>
      <c r="M6" s="41"/>
      <c r="N6" s="41"/>
    </row>
    <row r="7" spans="1:14" ht="19.5" thickBot="1">
      <c r="A7" s="19"/>
      <c r="H7" s="41"/>
      <c r="I7" s="41"/>
      <c r="J7" s="41"/>
      <c r="K7" s="41"/>
      <c r="L7" s="41"/>
      <c r="M7" s="41"/>
      <c r="N7" s="41"/>
    </row>
    <row r="8" spans="1:14" ht="55.5" customHeight="1" thickBot="1">
      <c r="A8" s="22" t="s">
        <v>9</v>
      </c>
      <c r="B8" s="22" t="s">
        <v>354</v>
      </c>
      <c r="C8" s="22" t="s">
        <v>355</v>
      </c>
      <c r="D8" s="22" t="s">
        <v>356</v>
      </c>
      <c r="E8" s="22" t="s">
        <v>117</v>
      </c>
      <c r="F8" s="23" t="s">
        <v>40</v>
      </c>
      <c r="G8" s="152" t="s">
        <v>581</v>
      </c>
      <c r="H8" s="154" t="s">
        <v>672</v>
      </c>
      <c r="I8" s="150"/>
      <c r="J8" s="41"/>
      <c r="K8" s="41"/>
      <c r="L8" s="41"/>
      <c r="M8" s="41"/>
      <c r="N8" s="41"/>
    </row>
    <row r="9" spans="1:14" ht="21.75" customHeight="1" thickBo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149" t="s">
        <v>55</v>
      </c>
      <c r="I9" s="150"/>
      <c r="J9" s="41"/>
      <c r="K9" s="41"/>
      <c r="L9" s="41"/>
      <c r="M9" s="41"/>
      <c r="N9" s="41"/>
    </row>
    <row r="10" spans="1:14" ht="38.25" thickBot="1">
      <c r="A10" s="36" t="s">
        <v>349</v>
      </c>
      <c r="B10" s="34">
        <v>933</v>
      </c>
      <c r="C10" s="34"/>
      <c r="D10" s="34"/>
      <c r="E10" s="34"/>
      <c r="F10" s="34"/>
      <c r="G10" s="106">
        <f>SUM(G11:G53)</f>
        <v>11123866.27</v>
      </c>
      <c r="H10" s="106">
        <f>SUM(H11:H53)</f>
        <v>10854435.210000001</v>
      </c>
      <c r="I10" s="150"/>
      <c r="J10" s="41"/>
      <c r="K10" s="41"/>
      <c r="L10" s="41"/>
      <c r="M10" s="41"/>
      <c r="N10" s="41"/>
    </row>
    <row r="11" spans="1:14" ht="113.25" thickBot="1">
      <c r="A11" s="32" t="s">
        <v>73</v>
      </c>
      <c r="B11" s="40">
        <v>933</v>
      </c>
      <c r="C11" s="40" t="s">
        <v>212</v>
      </c>
      <c r="D11" s="40" t="s">
        <v>213</v>
      </c>
      <c r="E11" s="40" t="s">
        <v>76</v>
      </c>
      <c r="F11" s="40">
        <v>100</v>
      </c>
      <c r="G11" s="105">
        <v>3714152</v>
      </c>
      <c r="H11" s="194">
        <v>3714152</v>
      </c>
      <c r="I11" s="41"/>
      <c r="J11" s="41"/>
      <c r="K11" s="41"/>
      <c r="L11" s="41"/>
      <c r="M11" s="41"/>
      <c r="N11" s="41"/>
    </row>
    <row r="12" spans="1:14" ht="57" thickBot="1">
      <c r="A12" s="32" t="s">
        <v>74</v>
      </c>
      <c r="B12" s="40">
        <v>933</v>
      </c>
      <c r="C12" s="40" t="s">
        <v>212</v>
      </c>
      <c r="D12" s="40" t="s">
        <v>213</v>
      </c>
      <c r="E12" s="40" t="s">
        <v>76</v>
      </c>
      <c r="F12" s="40">
        <v>200</v>
      </c>
      <c r="G12" s="115">
        <v>200000</v>
      </c>
      <c r="H12" s="195">
        <v>202361.21</v>
      </c>
      <c r="I12" s="41"/>
      <c r="J12" s="41"/>
      <c r="K12" s="41"/>
      <c r="L12" s="41"/>
      <c r="M12" s="41"/>
      <c r="N12" s="41"/>
    </row>
    <row r="13" spans="1:14" ht="38.25" thickBot="1">
      <c r="A13" s="31" t="s">
        <v>75</v>
      </c>
      <c r="B13" s="40">
        <v>933</v>
      </c>
      <c r="C13" s="40" t="s">
        <v>212</v>
      </c>
      <c r="D13" s="40" t="s">
        <v>213</v>
      </c>
      <c r="E13" s="40" t="s">
        <v>76</v>
      </c>
      <c r="F13" s="40">
        <v>800</v>
      </c>
      <c r="G13" s="105">
        <v>30000</v>
      </c>
      <c r="H13" s="194">
        <v>30000</v>
      </c>
      <c r="I13" s="41"/>
      <c r="J13" s="41"/>
      <c r="K13" s="41"/>
      <c r="L13" s="41"/>
      <c r="M13" s="41"/>
      <c r="N13" s="41"/>
    </row>
    <row r="14" spans="1:14" ht="94.5" thickBot="1">
      <c r="A14" s="284" t="s">
        <v>587</v>
      </c>
      <c r="B14" s="282" t="s">
        <v>78</v>
      </c>
      <c r="C14" s="282" t="s">
        <v>212</v>
      </c>
      <c r="D14" s="282" t="s">
        <v>213</v>
      </c>
      <c r="E14" s="282" t="s">
        <v>641</v>
      </c>
      <c r="F14" s="282" t="s">
        <v>506</v>
      </c>
      <c r="G14" s="283">
        <v>855.26</v>
      </c>
      <c r="H14" s="277">
        <v>0</v>
      </c>
      <c r="I14" s="41"/>
      <c r="J14" s="41"/>
      <c r="K14" s="41"/>
      <c r="L14" s="41"/>
      <c r="M14" s="41"/>
      <c r="N14" s="41"/>
    </row>
    <row r="15" spans="1:14" ht="18.75" customHeight="1">
      <c r="A15" s="31" t="s">
        <v>167</v>
      </c>
      <c r="B15" s="364">
        <v>933</v>
      </c>
      <c r="C15" s="364" t="s">
        <v>212</v>
      </c>
      <c r="D15" s="364" t="s">
        <v>214</v>
      </c>
      <c r="E15" s="364" t="s">
        <v>77</v>
      </c>
      <c r="F15" s="364">
        <v>100</v>
      </c>
      <c r="G15" s="362">
        <v>1223350</v>
      </c>
      <c r="H15" s="366">
        <v>1223350</v>
      </c>
      <c r="I15" s="41"/>
      <c r="J15" s="41"/>
      <c r="K15" s="41"/>
      <c r="L15" s="41"/>
      <c r="M15" s="41"/>
      <c r="N15" s="41"/>
    </row>
    <row r="16" spans="1:14" ht="103.5" customHeight="1" thickBot="1">
      <c r="A16" s="38" t="s">
        <v>358</v>
      </c>
      <c r="B16" s="365"/>
      <c r="C16" s="365"/>
      <c r="D16" s="365"/>
      <c r="E16" s="365"/>
      <c r="F16" s="365"/>
      <c r="G16" s="363"/>
      <c r="H16" s="367"/>
      <c r="I16" s="41"/>
      <c r="J16" s="41"/>
      <c r="K16" s="41"/>
      <c r="L16" s="41"/>
      <c r="M16" s="41"/>
      <c r="N16" s="41"/>
    </row>
    <row r="17" spans="1:14" ht="103.5" customHeight="1" thickBot="1">
      <c r="A17" s="32" t="s">
        <v>579</v>
      </c>
      <c r="B17" s="275" t="s">
        <v>78</v>
      </c>
      <c r="C17" s="275" t="s">
        <v>212</v>
      </c>
      <c r="D17" s="275" t="s">
        <v>584</v>
      </c>
      <c r="E17" s="317" t="s">
        <v>643</v>
      </c>
      <c r="F17" s="275" t="s">
        <v>506</v>
      </c>
      <c r="G17" s="276">
        <v>75791.87</v>
      </c>
      <c r="H17" s="278">
        <v>0</v>
      </c>
      <c r="I17" s="41"/>
      <c r="J17" s="41"/>
      <c r="K17" s="41"/>
      <c r="L17" s="41"/>
      <c r="M17" s="41"/>
      <c r="N17" s="41"/>
    </row>
    <row r="18" spans="1:14" ht="57" thickBot="1">
      <c r="A18" s="33" t="s">
        <v>409</v>
      </c>
      <c r="B18" s="114" t="s">
        <v>78</v>
      </c>
      <c r="C18" s="114" t="s">
        <v>212</v>
      </c>
      <c r="D18" s="114" t="s">
        <v>195</v>
      </c>
      <c r="E18" s="114" t="s">
        <v>413</v>
      </c>
      <c r="F18" s="114" t="s">
        <v>90</v>
      </c>
      <c r="G18" s="115">
        <v>67000</v>
      </c>
      <c r="H18" s="194">
        <v>67000</v>
      </c>
      <c r="I18" s="41"/>
      <c r="J18" s="41"/>
      <c r="K18" s="41"/>
      <c r="L18" s="41"/>
      <c r="M18" s="41"/>
      <c r="N18" s="41"/>
    </row>
    <row r="19" spans="1:14" ht="75">
      <c r="A19" s="31" t="s">
        <v>79</v>
      </c>
      <c r="B19" s="364">
        <v>933</v>
      </c>
      <c r="C19" s="364" t="s">
        <v>212</v>
      </c>
      <c r="D19" s="364">
        <v>13</v>
      </c>
      <c r="E19" s="364" t="s">
        <v>80</v>
      </c>
      <c r="F19" s="364">
        <v>200</v>
      </c>
      <c r="G19" s="362">
        <v>100000</v>
      </c>
      <c r="H19" s="366">
        <v>50000</v>
      </c>
      <c r="I19" s="41"/>
      <c r="J19" s="41"/>
      <c r="K19" s="41"/>
      <c r="L19" s="41"/>
      <c r="M19" s="41"/>
      <c r="N19" s="41"/>
    </row>
    <row r="20" spans="1:14" ht="38.25" thickBot="1">
      <c r="A20" s="37" t="s">
        <v>359</v>
      </c>
      <c r="B20" s="365"/>
      <c r="C20" s="365"/>
      <c r="D20" s="365"/>
      <c r="E20" s="365"/>
      <c r="F20" s="365"/>
      <c r="G20" s="363"/>
      <c r="H20" s="367"/>
      <c r="I20" s="41"/>
      <c r="J20" s="41"/>
      <c r="K20" s="41"/>
      <c r="L20" s="41"/>
      <c r="M20" s="41"/>
      <c r="N20" s="41"/>
    </row>
    <row r="21" spans="1:14" ht="75.75" thickBot="1">
      <c r="A21" s="32" t="s">
        <v>81</v>
      </c>
      <c r="B21" s="40">
        <v>933</v>
      </c>
      <c r="C21" s="40" t="s">
        <v>212</v>
      </c>
      <c r="D21" s="40">
        <v>13</v>
      </c>
      <c r="E21" s="40" t="s">
        <v>82</v>
      </c>
      <c r="F21" s="40">
        <v>200</v>
      </c>
      <c r="G21" s="105">
        <v>39000</v>
      </c>
      <c r="H21" s="194">
        <v>40000</v>
      </c>
      <c r="I21" s="41"/>
      <c r="J21" s="41"/>
      <c r="K21" s="41"/>
      <c r="L21" s="41"/>
      <c r="M21" s="41"/>
      <c r="N21" s="41"/>
    </row>
    <row r="22" spans="1:14" ht="38.25" thickBot="1">
      <c r="A22" s="32" t="s">
        <v>201</v>
      </c>
      <c r="B22" s="40" t="s">
        <v>78</v>
      </c>
      <c r="C22" s="40" t="s">
        <v>212</v>
      </c>
      <c r="D22" s="40" t="s">
        <v>195</v>
      </c>
      <c r="E22" s="40" t="s">
        <v>446</v>
      </c>
      <c r="F22" s="40" t="s">
        <v>90</v>
      </c>
      <c r="G22" s="105">
        <v>220000</v>
      </c>
      <c r="H22" s="194">
        <v>220000</v>
      </c>
      <c r="I22" s="41"/>
      <c r="J22" s="41"/>
      <c r="K22" s="41"/>
      <c r="L22" s="41"/>
      <c r="M22" s="41"/>
      <c r="N22" s="41"/>
    </row>
    <row r="23" spans="1:14" ht="94.5" thickBot="1">
      <c r="A23" s="32" t="s">
        <v>84</v>
      </c>
      <c r="B23" s="40">
        <v>933</v>
      </c>
      <c r="C23" s="40" t="s">
        <v>212</v>
      </c>
      <c r="D23" s="40">
        <v>13</v>
      </c>
      <c r="E23" s="40" t="s">
        <v>85</v>
      </c>
      <c r="F23" s="40">
        <v>200</v>
      </c>
      <c r="G23" s="105">
        <v>0</v>
      </c>
      <c r="H23" s="194">
        <v>0</v>
      </c>
      <c r="I23" s="41"/>
      <c r="J23" s="41"/>
      <c r="K23" s="41"/>
      <c r="L23" s="41"/>
      <c r="M23" s="41"/>
      <c r="N23" s="41"/>
    </row>
    <row r="24" spans="1:14" ht="57" thickBot="1">
      <c r="A24" s="24" t="s">
        <v>86</v>
      </c>
      <c r="B24" s="40">
        <v>933</v>
      </c>
      <c r="C24" s="40" t="s">
        <v>212</v>
      </c>
      <c r="D24" s="40">
        <v>13</v>
      </c>
      <c r="E24" s="40" t="s">
        <v>184</v>
      </c>
      <c r="F24" s="40" t="s">
        <v>136</v>
      </c>
      <c r="G24" s="105">
        <v>10000</v>
      </c>
      <c r="H24" s="194">
        <v>10000</v>
      </c>
      <c r="I24" s="41"/>
      <c r="J24" s="41"/>
      <c r="K24" s="41"/>
      <c r="L24" s="41"/>
      <c r="M24" s="41"/>
      <c r="N24" s="41"/>
    </row>
    <row r="25" spans="1:14" ht="57" thickBot="1">
      <c r="A25" s="24" t="s">
        <v>391</v>
      </c>
      <c r="B25" s="40" t="s">
        <v>78</v>
      </c>
      <c r="C25" s="40" t="s">
        <v>212</v>
      </c>
      <c r="D25" s="40" t="s">
        <v>195</v>
      </c>
      <c r="E25" s="40" t="s">
        <v>401</v>
      </c>
      <c r="F25" s="40" t="s">
        <v>90</v>
      </c>
      <c r="G25" s="105">
        <v>0</v>
      </c>
      <c r="H25" s="194">
        <v>0</v>
      </c>
      <c r="I25" s="41"/>
      <c r="J25" s="41"/>
      <c r="K25" s="41"/>
      <c r="L25" s="41"/>
      <c r="M25" s="41"/>
      <c r="N25" s="41"/>
    </row>
    <row r="26" spans="1:14" ht="19.5" thickBot="1">
      <c r="A26" s="32" t="s">
        <v>163</v>
      </c>
      <c r="B26" s="40" t="s">
        <v>78</v>
      </c>
      <c r="C26" s="112" t="s">
        <v>212</v>
      </c>
      <c r="D26" s="112" t="s">
        <v>183</v>
      </c>
      <c r="E26" s="40" t="s">
        <v>174</v>
      </c>
      <c r="F26" s="40" t="s">
        <v>136</v>
      </c>
      <c r="G26" s="105">
        <v>5000</v>
      </c>
      <c r="H26" s="194">
        <v>5000</v>
      </c>
      <c r="I26" s="41"/>
      <c r="J26" s="41"/>
      <c r="K26" s="41"/>
      <c r="L26" s="41"/>
      <c r="M26" s="41"/>
      <c r="N26" s="41"/>
    </row>
    <row r="27" spans="1:14" ht="136.5" customHeight="1" thickBot="1">
      <c r="A27" s="32" t="s">
        <v>87</v>
      </c>
      <c r="B27" s="40">
        <v>933</v>
      </c>
      <c r="C27" s="40" t="s">
        <v>214</v>
      </c>
      <c r="D27" s="40" t="s">
        <v>215</v>
      </c>
      <c r="E27" s="40" t="s">
        <v>88</v>
      </c>
      <c r="F27" s="40">
        <v>100</v>
      </c>
      <c r="G27" s="105">
        <v>301500</v>
      </c>
      <c r="H27" s="194">
        <v>312180</v>
      </c>
      <c r="I27" s="41"/>
      <c r="J27" s="41"/>
      <c r="K27" s="41"/>
      <c r="L27" s="41"/>
      <c r="M27" s="41"/>
      <c r="N27" s="41"/>
    </row>
    <row r="28" spans="1:14" ht="75.75" thickBot="1">
      <c r="A28" s="24" t="s">
        <v>89</v>
      </c>
      <c r="B28" s="40">
        <v>933</v>
      </c>
      <c r="C28" s="40" t="s">
        <v>214</v>
      </c>
      <c r="D28" s="40" t="s">
        <v>215</v>
      </c>
      <c r="E28" s="40" t="s">
        <v>88</v>
      </c>
      <c r="F28" s="40">
        <v>200</v>
      </c>
      <c r="G28" s="105">
        <v>0</v>
      </c>
      <c r="H28" s="194">
        <v>0</v>
      </c>
      <c r="I28" s="41"/>
      <c r="J28" s="41"/>
      <c r="K28" s="41"/>
      <c r="L28" s="41"/>
      <c r="M28" s="41"/>
      <c r="N28" s="41"/>
    </row>
    <row r="29" spans="1:14" ht="113.25" thickBot="1">
      <c r="A29" s="47" t="s">
        <v>93</v>
      </c>
      <c r="B29" s="48">
        <v>933</v>
      </c>
      <c r="C29" s="48" t="s">
        <v>215</v>
      </c>
      <c r="D29" s="48" t="s">
        <v>216</v>
      </c>
      <c r="E29" s="48" t="s">
        <v>94</v>
      </c>
      <c r="F29" s="48">
        <v>200</v>
      </c>
      <c r="G29" s="107">
        <v>25200</v>
      </c>
      <c r="H29" s="194">
        <v>25200</v>
      </c>
      <c r="I29" s="41"/>
      <c r="J29" s="41"/>
      <c r="K29" s="41"/>
      <c r="L29" s="41"/>
      <c r="M29" s="41"/>
      <c r="N29" s="41"/>
    </row>
    <row r="30" spans="1:14" ht="57" thickBot="1">
      <c r="A30" s="24" t="s">
        <v>95</v>
      </c>
      <c r="B30" s="40">
        <v>933</v>
      </c>
      <c r="C30" s="40" t="s">
        <v>215</v>
      </c>
      <c r="D30" s="40">
        <v>10</v>
      </c>
      <c r="E30" s="40" t="s">
        <v>96</v>
      </c>
      <c r="F30" s="40">
        <v>200</v>
      </c>
      <c r="G30" s="105">
        <v>0</v>
      </c>
      <c r="H30" s="194">
        <v>0</v>
      </c>
      <c r="I30" s="41"/>
      <c r="J30" s="41"/>
      <c r="K30" s="41"/>
      <c r="L30" s="41"/>
      <c r="M30" s="41"/>
      <c r="N30" s="41"/>
    </row>
    <row r="31" spans="1:14" ht="75.75" thickBot="1">
      <c r="A31" s="32" t="s">
        <v>97</v>
      </c>
      <c r="B31" s="40">
        <v>933</v>
      </c>
      <c r="C31" s="40" t="s">
        <v>215</v>
      </c>
      <c r="D31" s="40">
        <v>10</v>
      </c>
      <c r="E31" s="40" t="s">
        <v>176</v>
      </c>
      <c r="F31" s="40">
        <v>200</v>
      </c>
      <c r="G31" s="105">
        <v>0</v>
      </c>
      <c r="H31" s="194">
        <v>0</v>
      </c>
      <c r="I31" s="41"/>
      <c r="J31" s="41"/>
      <c r="K31" s="41"/>
      <c r="L31" s="41"/>
      <c r="M31" s="41"/>
      <c r="N31" s="41"/>
    </row>
    <row r="32" spans="1:14" ht="94.5" thickBot="1">
      <c r="A32" s="32" t="s">
        <v>98</v>
      </c>
      <c r="B32" s="40">
        <v>933</v>
      </c>
      <c r="C32" s="40" t="s">
        <v>215</v>
      </c>
      <c r="D32" s="40">
        <v>10</v>
      </c>
      <c r="E32" s="40" t="s">
        <v>99</v>
      </c>
      <c r="F32" s="40">
        <v>600</v>
      </c>
      <c r="G32" s="105">
        <v>68712</v>
      </c>
      <c r="H32" s="194">
        <v>68712</v>
      </c>
      <c r="I32" s="41"/>
      <c r="J32" s="41"/>
      <c r="K32" s="41"/>
      <c r="L32" s="41"/>
      <c r="M32" s="41"/>
      <c r="N32" s="41"/>
    </row>
    <row r="33" spans="1:14" ht="94.5" thickBot="1">
      <c r="A33" s="32" t="s">
        <v>100</v>
      </c>
      <c r="B33" s="40">
        <v>933</v>
      </c>
      <c r="C33" s="40" t="s">
        <v>215</v>
      </c>
      <c r="D33" s="40">
        <v>10</v>
      </c>
      <c r="E33" s="40" t="s">
        <v>101</v>
      </c>
      <c r="F33" s="40">
        <v>200</v>
      </c>
      <c r="G33" s="105">
        <v>0</v>
      </c>
      <c r="H33" s="194">
        <v>0</v>
      </c>
      <c r="I33" s="41"/>
      <c r="J33" s="41"/>
      <c r="K33" s="41"/>
      <c r="L33" s="41"/>
      <c r="M33" s="41"/>
      <c r="N33" s="41"/>
    </row>
    <row r="34" spans="1:14" ht="75.75" thickBot="1">
      <c r="A34" s="32" t="s">
        <v>102</v>
      </c>
      <c r="B34" s="40">
        <v>933</v>
      </c>
      <c r="C34" s="40" t="s">
        <v>215</v>
      </c>
      <c r="D34" s="40">
        <v>10</v>
      </c>
      <c r="E34" s="40" t="s">
        <v>103</v>
      </c>
      <c r="F34" s="40">
        <v>200</v>
      </c>
      <c r="G34" s="105">
        <v>400</v>
      </c>
      <c r="H34" s="105">
        <v>400</v>
      </c>
      <c r="I34" s="41"/>
      <c r="J34" s="41"/>
      <c r="K34" s="41"/>
      <c r="L34" s="41"/>
      <c r="M34" s="41"/>
      <c r="N34" s="41"/>
    </row>
    <row r="35" spans="1:14" ht="94.5" thickBot="1">
      <c r="A35" s="32" t="s">
        <v>104</v>
      </c>
      <c r="B35" s="40">
        <v>933</v>
      </c>
      <c r="C35" s="40" t="s">
        <v>213</v>
      </c>
      <c r="D35" s="40" t="s">
        <v>216</v>
      </c>
      <c r="E35" s="40" t="s">
        <v>105</v>
      </c>
      <c r="F35" s="40">
        <v>200</v>
      </c>
      <c r="G35" s="105">
        <v>1950000</v>
      </c>
      <c r="H35" s="194">
        <v>2000000</v>
      </c>
      <c r="I35" s="41"/>
      <c r="J35" s="41"/>
      <c r="K35" s="41"/>
      <c r="L35" s="41"/>
      <c r="M35" s="41"/>
      <c r="N35" s="41"/>
    </row>
    <row r="36" spans="1:14" ht="145.5" customHeight="1" thickBot="1">
      <c r="A36" s="221" t="s">
        <v>642</v>
      </c>
      <c r="B36" s="40">
        <v>933</v>
      </c>
      <c r="C36" s="40" t="s">
        <v>213</v>
      </c>
      <c r="D36" s="40" t="s">
        <v>216</v>
      </c>
      <c r="E36" s="40" t="s">
        <v>563</v>
      </c>
      <c r="F36" s="40">
        <v>200</v>
      </c>
      <c r="G36" s="105">
        <v>0</v>
      </c>
      <c r="H36" s="194">
        <v>0</v>
      </c>
      <c r="I36" s="41"/>
      <c r="J36" s="41"/>
      <c r="K36" s="41"/>
      <c r="L36" s="41"/>
      <c r="M36" s="41"/>
      <c r="N36" s="41"/>
    </row>
    <row r="37" spans="1:14" ht="94.5" thickBot="1">
      <c r="A37" s="32" t="s">
        <v>106</v>
      </c>
      <c r="B37" s="40">
        <v>933</v>
      </c>
      <c r="C37" s="40" t="s">
        <v>213</v>
      </c>
      <c r="D37" s="40" t="s">
        <v>216</v>
      </c>
      <c r="E37" s="40" t="s">
        <v>107</v>
      </c>
      <c r="F37" s="40">
        <v>200</v>
      </c>
      <c r="G37" s="105">
        <v>0</v>
      </c>
      <c r="H37" s="194">
        <v>0</v>
      </c>
      <c r="I37" s="41"/>
      <c r="J37" s="41"/>
      <c r="K37" s="41"/>
      <c r="L37" s="41"/>
      <c r="M37" s="41"/>
      <c r="N37" s="41"/>
    </row>
    <row r="38" spans="1:14" ht="57" thickBot="1">
      <c r="A38" s="32" t="s">
        <v>108</v>
      </c>
      <c r="B38" s="40">
        <v>933</v>
      </c>
      <c r="C38" s="40" t="s">
        <v>213</v>
      </c>
      <c r="D38" s="40" t="s">
        <v>216</v>
      </c>
      <c r="E38" s="40" t="s">
        <v>109</v>
      </c>
      <c r="F38" s="40">
        <v>200</v>
      </c>
      <c r="G38" s="105">
        <v>0</v>
      </c>
      <c r="H38" s="194">
        <v>0</v>
      </c>
      <c r="I38" s="41"/>
      <c r="J38" s="41"/>
      <c r="K38" s="41"/>
      <c r="L38" s="41"/>
      <c r="M38" s="41"/>
      <c r="N38" s="41"/>
    </row>
    <row r="39" spans="1:14" ht="75.75" thickBot="1">
      <c r="A39" s="253" t="s">
        <v>453</v>
      </c>
      <c r="B39" s="254">
        <v>933</v>
      </c>
      <c r="C39" s="254" t="s">
        <v>217</v>
      </c>
      <c r="D39" s="254" t="s">
        <v>212</v>
      </c>
      <c r="E39" s="254" t="s">
        <v>454</v>
      </c>
      <c r="F39" s="254">
        <v>200</v>
      </c>
      <c r="G39" s="255">
        <v>450000</v>
      </c>
      <c r="H39" s="260">
        <v>450000</v>
      </c>
      <c r="I39" s="41"/>
      <c r="J39" s="41"/>
      <c r="K39" s="41"/>
      <c r="L39" s="41"/>
      <c r="M39" s="41"/>
      <c r="N39" s="41"/>
    </row>
    <row r="40" spans="1:14" ht="82.5" customHeight="1" thickBot="1">
      <c r="A40" s="253" t="s">
        <v>455</v>
      </c>
      <c r="B40" s="254">
        <v>933</v>
      </c>
      <c r="C40" s="254" t="s">
        <v>217</v>
      </c>
      <c r="D40" s="254" t="s">
        <v>212</v>
      </c>
      <c r="E40" s="254" t="s">
        <v>456</v>
      </c>
      <c r="F40" s="254">
        <v>200</v>
      </c>
      <c r="G40" s="255">
        <v>30000</v>
      </c>
      <c r="H40" s="260">
        <v>30000</v>
      </c>
      <c r="I40" s="41"/>
      <c r="J40" s="41"/>
      <c r="K40" s="41"/>
      <c r="L40" s="41"/>
      <c r="M40" s="41"/>
      <c r="N40" s="41"/>
    </row>
    <row r="41" spans="1:14" ht="94.5" thickBot="1">
      <c r="A41" s="32" t="s">
        <v>457</v>
      </c>
      <c r="B41" s="40">
        <v>933</v>
      </c>
      <c r="C41" s="40" t="s">
        <v>217</v>
      </c>
      <c r="D41" s="40" t="s">
        <v>212</v>
      </c>
      <c r="E41" s="40" t="s">
        <v>458</v>
      </c>
      <c r="F41" s="40">
        <v>200</v>
      </c>
      <c r="G41" s="105">
        <v>0</v>
      </c>
      <c r="H41" s="105">
        <v>0</v>
      </c>
      <c r="I41" s="41"/>
      <c r="J41" s="41"/>
      <c r="K41" s="41"/>
      <c r="L41" s="41"/>
      <c r="M41" s="41"/>
      <c r="N41" s="41"/>
    </row>
    <row r="42" spans="1:14" ht="75.75" thickBot="1">
      <c r="A42" s="32" t="s">
        <v>398</v>
      </c>
      <c r="B42" s="40" t="s">
        <v>78</v>
      </c>
      <c r="C42" s="40" t="s">
        <v>217</v>
      </c>
      <c r="D42" s="40" t="s">
        <v>212</v>
      </c>
      <c r="E42" s="40" t="s">
        <v>459</v>
      </c>
      <c r="F42" s="40" t="s">
        <v>90</v>
      </c>
      <c r="G42" s="105">
        <v>0</v>
      </c>
      <c r="H42" s="105">
        <v>0</v>
      </c>
      <c r="I42" s="41"/>
      <c r="J42" s="41"/>
      <c r="K42" s="41"/>
      <c r="L42" s="41"/>
      <c r="M42" s="41"/>
      <c r="N42" s="41"/>
    </row>
    <row r="43" spans="1:14" ht="75.75" thickBot="1">
      <c r="A43" s="32" t="s">
        <v>460</v>
      </c>
      <c r="B43" s="40">
        <v>933</v>
      </c>
      <c r="C43" s="40" t="s">
        <v>217</v>
      </c>
      <c r="D43" s="40" t="s">
        <v>212</v>
      </c>
      <c r="E43" s="40" t="s">
        <v>461</v>
      </c>
      <c r="F43" s="40">
        <v>200</v>
      </c>
      <c r="G43" s="105">
        <v>0</v>
      </c>
      <c r="H43" s="105">
        <v>0</v>
      </c>
      <c r="I43" s="41"/>
      <c r="J43" s="41"/>
      <c r="K43" s="41"/>
      <c r="L43" s="41"/>
      <c r="M43" s="41"/>
      <c r="N43" s="41"/>
    </row>
    <row r="44" spans="1:14" ht="123" customHeight="1" thickBot="1">
      <c r="A44" s="113" t="s">
        <v>505</v>
      </c>
      <c r="B44" s="40">
        <v>933</v>
      </c>
      <c r="C44" s="40" t="s">
        <v>217</v>
      </c>
      <c r="D44" s="40" t="s">
        <v>214</v>
      </c>
      <c r="E44" s="40" t="s">
        <v>507</v>
      </c>
      <c r="F44" s="40" t="s">
        <v>506</v>
      </c>
      <c r="G44" s="105">
        <v>0</v>
      </c>
      <c r="H44" s="194">
        <v>0</v>
      </c>
      <c r="I44" s="41"/>
      <c r="J44" s="41"/>
      <c r="K44" s="41"/>
      <c r="L44" s="41"/>
      <c r="M44" s="41"/>
      <c r="N44" s="41"/>
    </row>
    <row r="45" spans="1:14" ht="75.75" thickBot="1">
      <c r="A45" s="32" t="s">
        <v>462</v>
      </c>
      <c r="B45" s="40">
        <v>933</v>
      </c>
      <c r="C45" s="40" t="s">
        <v>217</v>
      </c>
      <c r="D45" s="40" t="s">
        <v>212</v>
      </c>
      <c r="E45" s="40" t="s">
        <v>177</v>
      </c>
      <c r="F45" s="40">
        <v>200</v>
      </c>
      <c r="G45" s="105">
        <v>0</v>
      </c>
      <c r="H45" s="105">
        <v>0</v>
      </c>
      <c r="I45" s="41"/>
      <c r="J45" s="41"/>
      <c r="K45" s="41"/>
      <c r="L45" s="41"/>
      <c r="M45" s="41"/>
      <c r="N45" s="41"/>
    </row>
    <row r="46" spans="1:14" ht="94.5" thickBot="1">
      <c r="A46" s="253" t="s">
        <v>463</v>
      </c>
      <c r="B46" s="254">
        <v>933</v>
      </c>
      <c r="C46" s="254" t="s">
        <v>217</v>
      </c>
      <c r="D46" s="254" t="s">
        <v>212</v>
      </c>
      <c r="E46" s="254" t="s">
        <v>464</v>
      </c>
      <c r="F46" s="254">
        <v>200</v>
      </c>
      <c r="G46" s="255">
        <v>10000</v>
      </c>
      <c r="H46" s="260">
        <v>15000</v>
      </c>
      <c r="I46" s="41"/>
      <c r="J46" s="41"/>
      <c r="K46" s="41"/>
      <c r="L46" s="41"/>
      <c r="M46" s="41"/>
      <c r="N46" s="41"/>
    </row>
    <row r="47" spans="1:14" ht="57" thickBot="1">
      <c r="A47" s="32" t="s">
        <v>465</v>
      </c>
      <c r="B47" s="40">
        <v>933</v>
      </c>
      <c r="C47" s="40" t="s">
        <v>217</v>
      </c>
      <c r="D47" s="40" t="s">
        <v>212</v>
      </c>
      <c r="E47" s="40" t="s">
        <v>466</v>
      </c>
      <c r="F47" s="40">
        <v>200</v>
      </c>
      <c r="G47" s="105">
        <v>0</v>
      </c>
      <c r="H47" s="105">
        <v>0</v>
      </c>
      <c r="I47" s="41"/>
      <c r="J47" s="41"/>
      <c r="K47" s="41"/>
      <c r="L47" s="41"/>
      <c r="M47" s="41"/>
      <c r="N47" s="41"/>
    </row>
    <row r="48" spans="1:14" ht="57" thickBot="1">
      <c r="A48" s="253" t="s">
        <v>467</v>
      </c>
      <c r="B48" s="254">
        <v>933</v>
      </c>
      <c r="C48" s="254" t="s">
        <v>217</v>
      </c>
      <c r="D48" s="254" t="s">
        <v>215</v>
      </c>
      <c r="E48" s="254" t="s">
        <v>178</v>
      </c>
      <c r="F48" s="254">
        <v>200</v>
      </c>
      <c r="G48" s="255">
        <v>2191825.14</v>
      </c>
      <c r="H48" s="260">
        <v>2000000</v>
      </c>
      <c r="I48" s="41"/>
      <c r="J48" s="41"/>
      <c r="K48" s="41"/>
      <c r="L48" s="41"/>
      <c r="M48" s="41"/>
      <c r="N48" s="41"/>
    </row>
    <row r="49" spans="1:14" ht="75.75" thickBot="1">
      <c r="A49" s="253" t="s">
        <v>468</v>
      </c>
      <c r="B49" s="254">
        <v>933</v>
      </c>
      <c r="C49" s="254" t="s">
        <v>217</v>
      </c>
      <c r="D49" s="254" t="s">
        <v>215</v>
      </c>
      <c r="E49" s="254" t="s">
        <v>469</v>
      </c>
      <c r="F49" s="254">
        <v>200</v>
      </c>
      <c r="G49" s="255">
        <v>150000</v>
      </c>
      <c r="H49" s="260">
        <v>150000</v>
      </c>
      <c r="I49" s="41"/>
      <c r="J49" s="41"/>
      <c r="K49" s="41"/>
      <c r="L49" s="41"/>
      <c r="M49" s="41"/>
      <c r="N49" s="41"/>
    </row>
    <row r="50" spans="1:14" ht="75.75" thickBot="1">
      <c r="A50" s="253" t="s">
        <v>470</v>
      </c>
      <c r="B50" s="254">
        <v>933</v>
      </c>
      <c r="C50" s="254" t="s">
        <v>217</v>
      </c>
      <c r="D50" s="254" t="s">
        <v>215</v>
      </c>
      <c r="E50" s="254" t="s">
        <v>471</v>
      </c>
      <c r="F50" s="254">
        <v>200</v>
      </c>
      <c r="G50" s="255">
        <v>50000</v>
      </c>
      <c r="H50" s="260">
        <v>20000</v>
      </c>
      <c r="I50" s="41"/>
      <c r="J50" s="41"/>
      <c r="K50" s="41"/>
      <c r="L50" s="41"/>
      <c r="M50" s="41"/>
      <c r="N50" s="41"/>
    </row>
    <row r="51" spans="1:14" ht="58.5" customHeight="1" thickBot="1">
      <c r="A51" s="32" t="s">
        <v>501</v>
      </c>
      <c r="B51" s="40" t="s">
        <v>78</v>
      </c>
      <c r="C51" s="40" t="s">
        <v>217</v>
      </c>
      <c r="D51" s="40" t="s">
        <v>215</v>
      </c>
      <c r="E51" s="40" t="s">
        <v>500</v>
      </c>
      <c r="F51" s="40" t="s">
        <v>90</v>
      </c>
      <c r="G51" s="105">
        <v>0</v>
      </c>
      <c r="H51" s="194">
        <v>0</v>
      </c>
      <c r="I51" s="41"/>
      <c r="J51" s="41"/>
      <c r="K51" s="41"/>
      <c r="L51" s="41"/>
      <c r="M51" s="41"/>
      <c r="N51" s="41"/>
    </row>
    <row r="52" spans="1:14" ht="108.75" customHeight="1" thickBot="1">
      <c r="A52" s="32" t="s">
        <v>484</v>
      </c>
      <c r="B52" s="40" t="s">
        <v>78</v>
      </c>
      <c r="C52" s="40" t="s">
        <v>91</v>
      </c>
      <c r="D52" s="40" t="s">
        <v>212</v>
      </c>
      <c r="E52" s="40" t="s">
        <v>488</v>
      </c>
      <c r="F52" s="40" t="s">
        <v>90</v>
      </c>
      <c r="G52" s="105">
        <v>1080</v>
      </c>
      <c r="H52" s="194">
        <v>1080</v>
      </c>
      <c r="I52" s="41"/>
      <c r="J52" s="41"/>
      <c r="K52" s="41"/>
      <c r="L52" s="41"/>
      <c r="M52" s="41"/>
      <c r="N52" s="41"/>
    </row>
    <row r="53" spans="1:14" ht="94.5" thickBot="1">
      <c r="A53" s="32" t="s">
        <v>324</v>
      </c>
      <c r="B53" s="40" t="s">
        <v>78</v>
      </c>
      <c r="C53" s="40" t="s">
        <v>91</v>
      </c>
      <c r="D53" s="40" t="s">
        <v>212</v>
      </c>
      <c r="E53" s="40" t="s">
        <v>83</v>
      </c>
      <c r="F53" s="40" t="s">
        <v>92</v>
      </c>
      <c r="G53" s="105">
        <v>210000</v>
      </c>
      <c r="H53" s="194">
        <v>220000</v>
      </c>
      <c r="I53" s="41"/>
      <c r="J53" s="41"/>
      <c r="K53" s="41"/>
      <c r="L53" s="41"/>
      <c r="M53" s="41"/>
      <c r="N53" s="41"/>
    </row>
    <row r="54" spans="1:14" ht="57" thickBot="1">
      <c r="A54" s="257" t="s">
        <v>550</v>
      </c>
      <c r="B54" s="258" t="s">
        <v>78</v>
      </c>
      <c r="C54" s="258" t="s">
        <v>217</v>
      </c>
      <c r="D54" s="258" t="s">
        <v>219</v>
      </c>
      <c r="E54" s="258" t="s">
        <v>559</v>
      </c>
      <c r="F54" s="258"/>
      <c r="G54" s="259">
        <f>G55+G56+G57+G58+G59+G60+G61+G62+G63</f>
        <v>794489</v>
      </c>
      <c r="H54" s="259">
        <f>H55+H56+H57+H58+H59+H60+H61+H62+H63</f>
        <v>795489</v>
      </c>
      <c r="I54" s="41"/>
      <c r="J54" s="41"/>
      <c r="K54" s="41"/>
      <c r="L54" s="41"/>
      <c r="M54" s="41"/>
      <c r="N54" s="41"/>
    </row>
    <row r="55" spans="1:14" ht="75.75" thickBot="1">
      <c r="A55" s="253" t="s">
        <v>523</v>
      </c>
      <c r="B55" s="254" t="s">
        <v>78</v>
      </c>
      <c r="C55" s="254" t="s">
        <v>217</v>
      </c>
      <c r="D55" s="254" t="s">
        <v>212</v>
      </c>
      <c r="E55" s="254" t="s">
        <v>538</v>
      </c>
      <c r="F55" s="254" t="s">
        <v>90</v>
      </c>
      <c r="G55" s="255">
        <v>10000</v>
      </c>
      <c r="H55" s="260">
        <v>10000</v>
      </c>
      <c r="I55" s="41"/>
      <c r="J55" s="41"/>
      <c r="K55" s="41"/>
      <c r="L55" s="41"/>
      <c r="M55" s="41"/>
      <c r="N55" s="41"/>
    </row>
    <row r="56" spans="1:14" ht="57" thickBot="1">
      <c r="A56" s="253" t="s">
        <v>526</v>
      </c>
      <c r="B56" s="254" t="s">
        <v>78</v>
      </c>
      <c r="C56" s="254" t="s">
        <v>217</v>
      </c>
      <c r="D56" s="254" t="s">
        <v>214</v>
      </c>
      <c r="E56" s="254" t="s">
        <v>541</v>
      </c>
      <c r="F56" s="254" t="s">
        <v>90</v>
      </c>
      <c r="G56" s="255">
        <v>5000</v>
      </c>
      <c r="H56" s="260">
        <v>5000</v>
      </c>
      <c r="I56" s="41"/>
      <c r="J56" s="41"/>
      <c r="K56" s="41"/>
      <c r="L56" s="41"/>
      <c r="M56" s="41"/>
      <c r="N56" s="41"/>
    </row>
    <row r="57" spans="1:14" ht="75.75" thickBot="1">
      <c r="A57" s="253" t="s">
        <v>553</v>
      </c>
      <c r="B57" s="254" t="s">
        <v>78</v>
      </c>
      <c r="C57" s="254" t="s">
        <v>217</v>
      </c>
      <c r="D57" s="254" t="s">
        <v>215</v>
      </c>
      <c r="E57" s="254" t="s">
        <v>554</v>
      </c>
      <c r="F57" s="254" t="s">
        <v>90</v>
      </c>
      <c r="G57" s="255">
        <v>0</v>
      </c>
      <c r="H57" s="260">
        <v>0</v>
      </c>
      <c r="I57" s="41"/>
      <c r="J57" s="41"/>
      <c r="K57" s="41"/>
      <c r="L57" s="41"/>
      <c r="M57" s="41"/>
      <c r="N57" s="41"/>
    </row>
    <row r="58" spans="1:14" ht="94.5" thickBot="1">
      <c r="A58" s="253" t="s">
        <v>549</v>
      </c>
      <c r="B58" s="254" t="s">
        <v>78</v>
      </c>
      <c r="C58" s="254" t="s">
        <v>217</v>
      </c>
      <c r="D58" s="254" t="s">
        <v>215</v>
      </c>
      <c r="E58" s="254" t="s">
        <v>545</v>
      </c>
      <c r="F58" s="254" t="s">
        <v>90</v>
      </c>
      <c r="G58" s="255">
        <v>10000</v>
      </c>
      <c r="H58" s="260">
        <v>10000</v>
      </c>
      <c r="I58" s="41"/>
      <c r="J58" s="41"/>
      <c r="K58" s="41"/>
      <c r="L58" s="41"/>
      <c r="M58" s="41"/>
      <c r="N58" s="41"/>
    </row>
    <row r="59" spans="1:14" ht="57" thickBot="1">
      <c r="A59" s="253" t="s">
        <v>529</v>
      </c>
      <c r="B59" s="254" t="s">
        <v>78</v>
      </c>
      <c r="C59" s="254" t="s">
        <v>217</v>
      </c>
      <c r="D59" s="254" t="s">
        <v>215</v>
      </c>
      <c r="E59" s="254" t="s">
        <v>544</v>
      </c>
      <c r="F59" s="254" t="s">
        <v>90</v>
      </c>
      <c r="G59" s="255">
        <v>10000</v>
      </c>
      <c r="H59" s="260">
        <v>10000</v>
      </c>
      <c r="I59" s="41"/>
      <c r="J59" s="41"/>
      <c r="K59" s="41"/>
      <c r="L59" s="41"/>
      <c r="M59" s="41"/>
      <c r="N59" s="41"/>
    </row>
    <row r="60" spans="1:14" ht="113.25" thickBot="1">
      <c r="A60" s="32" t="s">
        <v>518</v>
      </c>
      <c r="B60" s="40" t="s">
        <v>78</v>
      </c>
      <c r="C60" s="40" t="s">
        <v>217</v>
      </c>
      <c r="D60" s="40" t="s">
        <v>217</v>
      </c>
      <c r="E60" s="40" t="s">
        <v>535</v>
      </c>
      <c r="F60" s="40" t="s">
        <v>180</v>
      </c>
      <c r="G60" s="105">
        <v>751489</v>
      </c>
      <c r="H60" s="194">
        <v>751489</v>
      </c>
      <c r="I60" s="41"/>
      <c r="J60" s="41"/>
      <c r="K60" s="41"/>
      <c r="L60" s="41"/>
      <c r="M60" s="41"/>
      <c r="N60" s="41"/>
    </row>
    <row r="61" spans="1:14" ht="57" thickBot="1">
      <c r="A61" s="32" t="s">
        <v>519</v>
      </c>
      <c r="B61" s="40" t="s">
        <v>78</v>
      </c>
      <c r="C61" s="40" t="s">
        <v>217</v>
      </c>
      <c r="D61" s="40" t="s">
        <v>217</v>
      </c>
      <c r="E61" s="40" t="s">
        <v>535</v>
      </c>
      <c r="F61" s="40" t="s">
        <v>90</v>
      </c>
      <c r="G61" s="105">
        <v>4000</v>
      </c>
      <c r="H61" s="194">
        <v>5000</v>
      </c>
      <c r="I61" s="41"/>
      <c r="J61" s="41"/>
      <c r="K61" s="41"/>
      <c r="L61" s="41"/>
      <c r="M61" s="41"/>
      <c r="N61" s="41"/>
    </row>
    <row r="62" spans="1:14" ht="38.25" thickBot="1">
      <c r="A62" s="32" t="s">
        <v>520</v>
      </c>
      <c r="B62" s="40" t="s">
        <v>78</v>
      </c>
      <c r="C62" s="40" t="s">
        <v>217</v>
      </c>
      <c r="D62" s="40" t="s">
        <v>217</v>
      </c>
      <c r="E62" s="40" t="s">
        <v>535</v>
      </c>
      <c r="F62" s="40" t="s">
        <v>136</v>
      </c>
      <c r="G62" s="105">
        <v>4000</v>
      </c>
      <c r="H62" s="194">
        <v>4000</v>
      </c>
      <c r="I62" s="41"/>
      <c r="J62" s="41"/>
      <c r="K62" s="41"/>
      <c r="L62" s="41"/>
      <c r="M62" s="41"/>
      <c r="N62" s="41"/>
    </row>
    <row r="63" spans="1:14" ht="75.75" thickBot="1">
      <c r="A63" s="32" t="s">
        <v>560</v>
      </c>
      <c r="B63" s="40" t="s">
        <v>78</v>
      </c>
      <c r="C63" s="40" t="s">
        <v>217</v>
      </c>
      <c r="D63" s="40" t="s">
        <v>217</v>
      </c>
      <c r="E63" s="40" t="s">
        <v>395</v>
      </c>
      <c r="F63" s="40" t="s">
        <v>90</v>
      </c>
      <c r="G63" s="105">
        <v>0</v>
      </c>
      <c r="H63" s="194">
        <v>0</v>
      </c>
      <c r="I63" s="41"/>
      <c r="J63" s="41"/>
      <c r="K63" s="41"/>
      <c r="L63" s="41"/>
      <c r="M63" s="41"/>
      <c r="N63" s="41"/>
    </row>
    <row r="64" spans="1:14" ht="57" thickBot="1">
      <c r="A64" s="42" t="s">
        <v>11</v>
      </c>
      <c r="B64" s="39">
        <v>933</v>
      </c>
      <c r="C64" s="39" t="s">
        <v>218</v>
      </c>
      <c r="D64" s="39" t="s">
        <v>219</v>
      </c>
      <c r="E64" s="39" t="s">
        <v>179</v>
      </c>
      <c r="F64" s="39"/>
      <c r="G64" s="151">
        <f>SUM(G65:G77)</f>
        <v>3312852.73</v>
      </c>
      <c r="H64" s="196">
        <f>SUM(H65:H77)</f>
        <v>3409426.79</v>
      </c>
      <c r="I64" s="41"/>
      <c r="J64" s="41"/>
      <c r="K64" s="41"/>
      <c r="L64" s="41"/>
      <c r="M64" s="41"/>
      <c r="N64" s="41"/>
    </row>
    <row r="65" spans="1:14" ht="132" thickBot="1">
      <c r="A65" s="38" t="s">
        <v>472</v>
      </c>
      <c r="B65" s="40">
        <v>933</v>
      </c>
      <c r="C65" s="40" t="s">
        <v>218</v>
      </c>
      <c r="D65" s="40" t="s">
        <v>212</v>
      </c>
      <c r="E65" s="40" t="s">
        <v>473</v>
      </c>
      <c r="F65" s="40">
        <v>100</v>
      </c>
      <c r="G65" s="115">
        <v>2274854</v>
      </c>
      <c r="H65" s="195">
        <v>2274854</v>
      </c>
      <c r="I65" s="41"/>
      <c r="J65" s="41"/>
      <c r="K65" s="41"/>
      <c r="L65" s="41"/>
      <c r="M65" s="41"/>
      <c r="N65" s="41"/>
    </row>
    <row r="66" spans="1:14" ht="188.25" thickBot="1">
      <c r="A66" s="221" t="s">
        <v>638</v>
      </c>
      <c r="B66" s="40" t="s">
        <v>78</v>
      </c>
      <c r="C66" s="40" t="s">
        <v>218</v>
      </c>
      <c r="D66" s="40" t="s">
        <v>212</v>
      </c>
      <c r="E66" s="40" t="s">
        <v>582</v>
      </c>
      <c r="F66" s="40" t="s">
        <v>180</v>
      </c>
      <c r="G66" s="105">
        <v>0</v>
      </c>
      <c r="H66" s="105">
        <v>0</v>
      </c>
      <c r="I66" s="41"/>
      <c r="J66" s="41"/>
      <c r="K66" s="41"/>
      <c r="L66" s="41"/>
      <c r="M66" s="41"/>
      <c r="N66" s="41"/>
    </row>
    <row r="67" spans="1:14" ht="188.25" thickBot="1">
      <c r="A67" s="38" t="s">
        <v>474</v>
      </c>
      <c r="B67" s="40">
        <v>933</v>
      </c>
      <c r="C67" s="40" t="s">
        <v>218</v>
      </c>
      <c r="D67" s="40" t="s">
        <v>212</v>
      </c>
      <c r="E67" s="40" t="s">
        <v>181</v>
      </c>
      <c r="F67" s="40">
        <v>100</v>
      </c>
      <c r="G67" s="105">
        <v>0</v>
      </c>
      <c r="H67" s="105">
        <v>0</v>
      </c>
      <c r="I67" s="41"/>
      <c r="J67" s="41"/>
      <c r="K67" s="41"/>
      <c r="L67" s="41"/>
      <c r="M67" s="41"/>
      <c r="N67" s="41"/>
    </row>
    <row r="68" spans="1:14" ht="57" thickBot="1">
      <c r="A68" s="32" t="s">
        <v>391</v>
      </c>
      <c r="B68" s="40" t="s">
        <v>78</v>
      </c>
      <c r="C68" s="40" t="s">
        <v>218</v>
      </c>
      <c r="D68" s="40" t="s">
        <v>212</v>
      </c>
      <c r="E68" s="40" t="s">
        <v>401</v>
      </c>
      <c r="F68" s="40" t="s">
        <v>90</v>
      </c>
      <c r="G68" s="105">
        <v>0</v>
      </c>
      <c r="H68" s="105">
        <v>0</v>
      </c>
      <c r="I68" s="41"/>
      <c r="J68" s="41"/>
      <c r="K68" s="41"/>
      <c r="L68" s="41"/>
      <c r="M68" s="41"/>
      <c r="N68" s="41"/>
    </row>
    <row r="69" spans="1:14" ht="75.75" thickBot="1">
      <c r="A69" s="38" t="s">
        <v>475</v>
      </c>
      <c r="B69" s="40">
        <v>933</v>
      </c>
      <c r="C69" s="40" t="s">
        <v>218</v>
      </c>
      <c r="D69" s="40" t="s">
        <v>212</v>
      </c>
      <c r="E69" s="40" t="s">
        <v>473</v>
      </c>
      <c r="F69" s="40">
        <v>200</v>
      </c>
      <c r="G69" s="105">
        <v>554425.93999999994</v>
      </c>
      <c r="H69" s="105">
        <v>600000</v>
      </c>
      <c r="I69" s="41"/>
      <c r="J69" s="41"/>
      <c r="K69" s="41"/>
      <c r="L69" s="41"/>
      <c r="M69" s="41"/>
      <c r="N69" s="41"/>
    </row>
    <row r="70" spans="1:14" ht="57" thickBot="1">
      <c r="A70" s="32" t="s">
        <v>296</v>
      </c>
      <c r="B70" s="40">
        <v>933</v>
      </c>
      <c r="C70" s="40" t="s">
        <v>218</v>
      </c>
      <c r="D70" s="40" t="s">
        <v>212</v>
      </c>
      <c r="E70" s="40" t="s">
        <v>473</v>
      </c>
      <c r="F70" s="40">
        <v>800</v>
      </c>
      <c r="G70" s="105">
        <v>50000</v>
      </c>
      <c r="H70" s="105">
        <v>100000</v>
      </c>
      <c r="I70" s="41"/>
      <c r="J70" s="41"/>
      <c r="K70" s="41"/>
      <c r="L70" s="41"/>
      <c r="M70" s="41"/>
      <c r="N70" s="41"/>
    </row>
    <row r="71" spans="1:14" ht="113.25" thickBot="1">
      <c r="A71" s="32" t="s">
        <v>476</v>
      </c>
      <c r="B71" s="40">
        <v>933</v>
      </c>
      <c r="C71" s="40" t="s">
        <v>218</v>
      </c>
      <c r="D71" s="40" t="s">
        <v>212</v>
      </c>
      <c r="E71" s="40" t="s">
        <v>477</v>
      </c>
      <c r="F71" s="40">
        <v>100</v>
      </c>
      <c r="G71" s="105">
        <v>401857</v>
      </c>
      <c r="H71" s="105">
        <v>401857</v>
      </c>
      <c r="I71" s="41"/>
      <c r="J71" s="41"/>
      <c r="K71" s="41"/>
      <c r="L71" s="41"/>
      <c r="M71" s="41"/>
      <c r="N71" s="41"/>
    </row>
    <row r="72" spans="1:14" ht="202.5" customHeight="1" thickBot="1">
      <c r="A72" s="221" t="s">
        <v>638</v>
      </c>
      <c r="B72" s="40" t="s">
        <v>78</v>
      </c>
      <c r="C72" s="40" t="s">
        <v>218</v>
      </c>
      <c r="D72" s="40" t="s">
        <v>212</v>
      </c>
      <c r="E72" s="40" t="s">
        <v>566</v>
      </c>
      <c r="F72" s="40" t="s">
        <v>180</v>
      </c>
      <c r="G72" s="105">
        <v>0</v>
      </c>
      <c r="H72" s="105">
        <v>0</v>
      </c>
      <c r="I72" s="41"/>
      <c r="J72" s="41"/>
      <c r="K72" s="41"/>
      <c r="L72" s="41"/>
      <c r="M72" s="41"/>
      <c r="N72" s="41"/>
    </row>
    <row r="73" spans="1:14" ht="188.25" thickBot="1">
      <c r="A73" s="32" t="s">
        <v>478</v>
      </c>
      <c r="B73" s="40">
        <v>933</v>
      </c>
      <c r="C73" s="40" t="s">
        <v>218</v>
      </c>
      <c r="D73" s="40" t="s">
        <v>212</v>
      </c>
      <c r="E73" s="40" t="s">
        <v>479</v>
      </c>
      <c r="F73" s="40">
        <v>100</v>
      </c>
      <c r="G73" s="105">
        <v>0</v>
      </c>
      <c r="H73" s="105">
        <v>0</v>
      </c>
      <c r="I73" s="41"/>
      <c r="J73" s="41"/>
      <c r="K73" s="41"/>
      <c r="L73" s="41"/>
      <c r="M73" s="41"/>
      <c r="N73" s="41"/>
    </row>
    <row r="74" spans="1:14" ht="57" thickBot="1">
      <c r="A74" s="32" t="s">
        <v>480</v>
      </c>
      <c r="B74" s="40">
        <v>933</v>
      </c>
      <c r="C74" s="40" t="s">
        <v>218</v>
      </c>
      <c r="D74" s="40" t="s">
        <v>212</v>
      </c>
      <c r="E74" s="40" t="s">
        <v>477</v>
      </c>
      <c r="F74" s="40">
        <v>200</v>
      </c>
      <c r="G74" s="105">
        <v>19000</v>
      </c>
      <c r="H74" s="194">
        <v>20000</v>
      </c>
      <c r="I74" s="41"/>
      <c r="J74" s="41"/>
      <c r="K74" s="41"/>
      <c r="L74" s="41"/>
      <c r="M74" s="41"/>
      <c r="N74" s="41"/>
    </row>
    <row r="75" spans="1:14" ht="129" customHeight="1" thickBot="1">
      <c r="A75" s="221" t="s">
        <v>652</v>
      </c>
      <c r="B75" s="40" t="s">
        <v>78</v>
      </c>
      <c r="C75" s="40" t="s">
        <v>218</v>
      </c>
      <c r="D75" s="40" t="s">
        <v>212</v>
      </c>
      <c r="E75" s="40" t="s">
        <v>651</v>
      </c>
      <c r="F75" s="40" t="s">
        <v>90</v>
      </c>
      <c r="G75" s="105">
        <v>12715.79</v>
      </c>
      <c r="H75" s="194">
        <v>12715.79</v>
      </c>
      <c r="I75" s="41"/>
      <c r="J75" s="41"/>
      <c r="K75" s="41"/>
      <c r="L75" s="41"/>
      <c r="M75" s="41"/>
      <c r="N75" s="41"/>
    </row>
    <row r="76" spans="1:14" ht="113.25" thickBot="1">
      <c r="A76" s="38" t="s">
        <v>481</v>
      </c>
      <c r="B76" s="40">
        <v>933</v>
      </c>
      <c r="C76" s="40" t="s">
        <v>218</v>
      </c>
      <c r="D76" s="40" t="s">
        <v>212</v>
      </c>
      <c r="E76" s="40" t="s">
        <v>182</v>
      </c>
      <c r="F76" s="40">
        <v>200</v>
      </c>
      <c r="G76" s="105">
        <v>0</v>
      </c>
      <c r="H76" s="194">
        <v>0</v>
      </c>
      <c r="I76" s="41"/>
      <c r="J76" s="41"/>
      <c r="K76" s="41"/>
      <c r="L76" s="41"/>
      <c r="M76" s="41"/>
      <c r="N76" s="41"/>
    </row>
    <row r="77" spans="1:14" ht="38.25" thickBot="1">
      <c r="A77" s="32" t="s">
        <v>384</v>
      </c>
      <c r="B77" s="40" t="s">
        <v>78</v>
      </c>
      <c r="C77" s="40" t="s">
        <v>218</v>
      </c>
      <c r="D77" s="40" t="s">
        <v>212</v>
      </c>
      <c r="E77" s="40" t="s">
        <v>399</v>
      </c>
      <c r="F77" s="40" t="s">
        <v>90</v>
      </c>
      <c r="G77" s="105">
        <v>0</v>
      </c>
      <c r="H77" s="197">
        <v>0</v>
      </c>
      <c r="I77" s="41"/>
      <c r="J77" s="41"/>
      <c r="K77" s="41"/>
      <c r="L77" s="41"/>
      <c r="M77" s="41"/>
      <c r="N77" s="41"/>
    </row>
    <row r="78" spans="1:14" ht="19.5" thickBot="1">
      <c r="A78" s="42" t="s">
        <v>39</v>
      </c>
      <c r="B78" s="39"/>
      <c r="C78" s="39"/>
      <c r="D78" s="39"/>
      <c r="E78" s="39"/>
      <c r="F78" s="39"/>
      <c r="G78" s="106">
        <f>G10+G64+G54</f>
        <v>15231208</v>
      </c>
      <c r="H78" s="106">
        <f>H10+H64+H54</f>
        <v>15059351</v>
      </c>
      <c r="I78" s="41"/>
      <c r="J78" s="41"/>
      <c r="K78" s="41"/>
      <c r="L78" s="41"/>
      <c r="M78" s="41"/>
      <c r="N78" s="41"/>
    </row>
    <row r="79" spans="1:14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1:14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4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4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4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4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4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1:14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1:14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1:14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1:14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4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4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1:14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spans="1:14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4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4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spans="1:14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spans="1:14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1:14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spans="1:14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1:14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1:14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1:14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1:14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1:14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4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4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1:14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spans="1:14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1:14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1:14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spans="1:14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spans="1:14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spans="1:14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spans="1:14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1:14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spans="1:14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</row>
    <row r="182" spans="1:14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</row>
    <row r="183" spans="1:14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</row>
    <row r="184" spans="1:14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</row>
    <row r="185" spans="1:14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</row>
    <row r="186" spans="1:14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</row>
    <row r="187" spans="1:14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4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1:14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1:14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</row>
    <row r="191" spans="1:14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1:14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spans="1:14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1:14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1:14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1:14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spans="1:14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spans="1:14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  <row r="200" spans="1:14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</row>
    <row r="201" spans="1:14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1:14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</row>
    <row r="204" spans="1:14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</row>
    <row r="205" spans="1:14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1:14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</row>
    <row r="207" spans="1:1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</row>
    <row r="208" spans="1:14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spans="1:14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</row>
    <row r="210" spans="1:14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spans="1:1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spans="1:14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1:14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spans="1:14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1:14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16" spans="1:14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</row>
    <row r="217" spans="1:14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</row>
    <row r="218" spans="1:14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</row>
    <row r="219" spans="1:14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</row>
    <row r="220" spans="1:14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</row>
    <row r="221" spans="1:14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spans="1:14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</row>
    <row r="223" spans="1:14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</row>
    <row r="224" spans="1:14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</row>
    <row r="225" spans="1:14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</row>
    <row r="226" spans="1:14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</row>
    <row r="227" spans="1:14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spans="1:14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spans="1:14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spans="1:14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spans="1:14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spans="1:14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spans="1:14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spans="1:14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1:14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</row>
    <row r="237" spans="1:14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</row>
    <row r="238" spans="1:14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</row>
    <row r="239" spans="1:14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 spans="1:14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spans="1:14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</row>
    <row r="242" spans="1:14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spans="1:14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</row>
    <row r="244" spans="1:14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</row>
    <row r="245" spans="1:14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</row>
    <row r="246" spans="1:14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</row>
    <row r="247" spans="1:14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</row>
    <row r="248" spans="1:14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</row>
    <row r="249" spans="1:14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</row>
    <row r="250" spans="1:14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</row>
    <row r="251" spans="1:14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  <row r="252" spans="1:14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</row>
    <row r="253" spans="1:14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</row>
    <row r="254" spans="1:14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</row>
    <row r="255" spans="1:14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</row>
    <row r="256" spans="1:14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spans="1:14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</row>
    <row r="258" spans="1:14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</row>
    <row r="259" spans="1:14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</row>
    <row r="260" spans="1:14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</row>
    <row r="261" spans="1:14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</row>
    <row r="262" spans="1:1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</row>
    <row r="263" spans="1:14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</row>
    <row r="264" spans="1:14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</row>
    <row r="265" spans="1:14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</row>
    <row r="267" spans="1:14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</row>
    <row r="268" spans="1:14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</row>
    <row r="269" spans="1:14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</row>
    <row r="270" spans="1:14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</row>
    <row r="271" spans="1:14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</row>
    <row r="272" spans="1:14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</row>
    <row r="273" spans="1:14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</row>
    <row r="274" spans="1:14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</row>
    <row r="276" spans="1:14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1:14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1:14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1:14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4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1:14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1:14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1:14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1:1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1:14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1:14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1:14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1:14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1:14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1:14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1:14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1:14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1:14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1:14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1:14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</row>
    <row r="302" spans="1:14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</row>
    <row r="303" spans="1:14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</row>
    <row r="304" spans="1:14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spans="1:14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</row>
    <row r="306" spans="1:14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</row>
    <row r="307" spans="1:14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spans="1:14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</row>
    <row r="309" spans="1:14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spans="1:14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</row>
    <row r="311" spans="1:14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</row>
    <row r="312" spans="1:14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</row>
    <row r="313" spans="1:14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</row>
    <row r="314" spans="1:1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</row>
    <row r="315" spans="1:14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</row>
    <row r="316" spans="1:14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</row>
    <row r="317" spans="1:14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</row>
    <row r="318" spans="1:14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spans="1:14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</row>
    <row r="320" spans="1:14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</row>
    <row r="321" spans="1:14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</row>
    <row r="322" spans="1:14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</row>
    <row r="323" spans="1:14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</row>
    <row r="324" spans="1:1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</row>
    <row r="325" spans="1:14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</row>
    <row r="326" spans="1:14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1:14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</row>
    <row r="328" spans="1:14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</row>
    <row r="329" spans="1:14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4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</row>
    <row r="348" spans="1:14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</row>
    <row r="349" spans="1:14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</row>
    <row r="350" spans="1:14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</row>
    <row r="351" spans="1:14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</row>
    <row r="352" spans="1:14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</row>
    <row r="353" spans="1:14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</row>
    <row r="354" spans="1:1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</row>
    <row r="355" spans="1:14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</row>
    <row r="356" spans="1:14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</row>
    <row r="357" spans="1:14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</row>
    <row r="358" spans="1:14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</row>
    <row r="359" spans="1:14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</row>
    <row r="360" spans="1:14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spans="1:14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1:14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1:14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spans="1:14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spans="1:14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1:14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</row>
    <row r="367" spans="1:14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</row>
    <row r="368" spans="1:14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</row>
    <row r="369" spans="1:14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</row>
    <row r="370" spans="1:14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</row>
    <row r="371" spans="1:14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</row>
    <row r="372" spans="1:14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1:14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</row>
    <row r="374" spans="1:14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</row>
    <row r="375" spans="1:14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</row>
    <row r="376" spans="1:14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</row>
    <row r="377" spans="1:14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</row>
    <row r="378" spans="1:14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</row>
    <row r="379" spans="1:14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</row>
    <row r="380" spans="1:14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</row>
    <row r="381" spans="1:14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spans="1:14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</row>
    <row r="383" spans="1:14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</row>
    <row r="384" spans="1:14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</row>
    <row r="385" spans="1:14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</row>
    <row r="386" spans="1:14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</row>
    <row r="387" spans="1:14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</row>
    <row r="388" spans="1:14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</row>
    <row r="389" spans="1:14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</row>
    <row r="390" spans="1:14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</row>
    <row r="391" spans="1:14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</row>
    <row r="392" spans="1:14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</row>
    <row r="393" spans="1:14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</row>
    <row r="394" spans="1:14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</row>
    <row r="395" spans="1:14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</row>
    <row r="396" spans="1:14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</row>
    <row r="397" spans="1:14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</row>
    <row r="398" spans="1:14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</row>
    <row r="399" spans="1:14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</row>
    <row r="400" spans="1:14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</row>
    <row r="401" spans="1:14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</row>
    <row r="402" spans="1:14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</row>
    <row r="403" spans="1:14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</row>
    <row r="404" spans="1:14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</row>
    <row r="405" spans="1:14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</row>
    <row r="406" spans="1:14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</row>
    <row r="407" spans="1:14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spans="1:14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</row>
    <row r="409" spans="1:14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</row>
    <row r="410" spans="1:14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</row>
    <row r="411" spans="1:14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</row>
    <row r="412" spans="1:14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</row>
    <row r="413" spans="1:14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</row>
    <row r="414" spans="1:14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</row>
    <row r="415" spans="1:14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spans="1:14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</row>
    <row r="417" spans="1:14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</row>
    <row r="418" spans="1:14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1:14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</row>
    <row r="420" spans="1:14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</row>
    <row r="421" spans="1:14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</row>
    <row r="422" spans="1:14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</row>
    <row r="423" spans="1:14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</row>
    <row r="424" spans="1:14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</row>
    <row r="425" spans="1:14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</row>
    <row r="426" spans="1:14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</row>
    <row r="427" spans="1:14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</row>
    <row r="428" spans="1:14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</row>
    <row r="429" spans="1:14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</row>
    <row r="430" spans="1:14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</row>
    <row r="431" spans="1:14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</row>
    <row r="432" spans="1:14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</row>
    <row r="433" spans="1:14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</row>
    <row r="434" spans="1:14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1:14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</row>
    <row r="436" spans="1:14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</row>
    <row r="437" spans="1:14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</row>
    <row r="438" spans="1:14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</row>
    <row r="439" spans="1:14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</row>
    <row r="440" spans="1:14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</row>
    <row r="441" spans="1:14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</row>
    <row r="442" spans="1:1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</row>
    <row r="443" spans="1:14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</row>
    <row r="444" spans="1:14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</row>
    <row r="445" spans="1:14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</row>
    <row r="446" spans="1:14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</row>
    <row r="447" spans="1:14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</row>
    <row r="448" spans="1:14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</row>
    <row r="449" spans="1:14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</row>
    <row r="450" spans="1:14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</row>
    <row r="451" spans="1:14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</row>
    <row r="452" spans="1:14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</row>
    <row r="453" spans="1:14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</row>
    <row r="454" spans="1:14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</row>
    <row r="455" spans="1:14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</row>
    <row r="456" spans="1:14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</row>
    <row r="457" spans="1:14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</row>
    <row r="458" spans="1:14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</row>
    <row r="459" spans="1:14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</row>
    <row r="460" spans="1:14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</row>
    <row r="461" spans="1:14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</row>
    <row r="462" spans="1:14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</row>
    <row r="463" spans="1:14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</row>
    <row r="464" spans="1:14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1:14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</row>
    <row r="466" spans="1:14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</row>
    <row r="467" spans="1:14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</row>
    <row r="468" spans="1:14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</row>
    <row r="469" spans="1:14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</row>
    <row r="470" spans="1:14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</row>
    <row r="471" spans="1:14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</row>
    <row r="472" spans="1:14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</row>
    <row r="473" spans="1:14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</row>
    <row r="474" spans="1:14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</row>
    <row r="475" spans="1:14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</row>
    <row r="476" spans="1:14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</row>
    <row r="477" spans="1:14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</row>
    <row r="478" spans="1:14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</row>
    <row r="479" spans="1:14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</row>
    <row r="480" spans="1:14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</row>
    <row r="481" spans="1:14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</row>
    <row r="482" spans="1:14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</row>
    <row r="483" spans="1:14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</row>
    <row r="484" spans="1:14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</row>
    <row r="485" spans="1:14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</row>
    <row r="486" spans="1:14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</row>
    <row r="487" spans="1:14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</row>
    <row r="488" spans="1:14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</row>
    <row r="489" spans="1:14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</row>
    <row r="490" spans="1:14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</row>
    <row r="491" spans="1:14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</row>
    <row r="492" spans="1:14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</row>
    <row r="493" spans="1:14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</row>
    <row r="494" spans="1:14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spans="1:14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spans="1:14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spans="1:14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spans="1:14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spans="1:14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spans="1:14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1:14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spans="1:14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spans="1:14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spans="1:14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1:14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spans="1:14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1:14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1:14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1:14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spans="1:14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spans="1:14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spans="1:14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spans="1:14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spans="1:14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spans="1:14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spans="1:14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spans="1:14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spans="1:14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spans="1:14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spans="1:14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spans="1:14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spans="1:14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spans="1:14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spans="1:14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spans="1:14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spans="1:14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spans="1:14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spans="1:14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spans="1:14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spans="1:14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spans="1:14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spans="1:14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spans="1:14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spans="1:14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spans="1:14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spans="1:14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spans="1:14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spans="1:14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spans="1:14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spans="1:14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spans="1:14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spans="1:14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spans="1:14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spans="1:14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spans="1:14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1:14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spans="1:14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spans="1:14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spans="1:14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spans="1:14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spans="1:14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spans="1:14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1:14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1:14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1:14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1:14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1:14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1:14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1:14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1:14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1:14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1:14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1:14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1:14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1:14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1:14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1:14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1:14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1:14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1:14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1:14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1:14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1:14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1:14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1:14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1:14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1:14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1:14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1:14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1:14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1:14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1:14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1:14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1:14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1:14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1:14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1:14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1:14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1:14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1:14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1:14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1:14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1:14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1:14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1:14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1:14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1:14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1:14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1:14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1:14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1:14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1:14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1:14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1:14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1:14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1:14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1:14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1:14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1:14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1:14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1:14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1:14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1:14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1:14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1:14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1:14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1:14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1:14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1:14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1:14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1:14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1:14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1:14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1:14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1:14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1:14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1:14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1:14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1:14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1:14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1:14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1:14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1:14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1:14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1:14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1:14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1:14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1:14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1:14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1:14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1:14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1:14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1:14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1:14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1:14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1:14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1:14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1:14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1:14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1:14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1:14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1:14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1:14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1:14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1:14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1:14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1:14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1:14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1:14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1:14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</sheetData>
  <mergeCells count="16">
    <mergeCell ref="H15:H16"/>
    <mergeCell ref="H19:H20"/>
    <mergeCell ref="C19:C20"/>
    <mergeCell ref="D19:D20"/>
    <mergeCell ref="E19:E20"/>
    <mergeCell ref="F19:F20"/>
    <mergeCell ref="G19:G20"/>
    <mergeCell ref="B19:B20"/>
    <mergeCell ref="F4:G4"/>
    <mergeCell ref="G15:G16"/>
    <mergeCell ref="A6:G6"/>
    <mergeCell ref="B15:B16"/>
    <mergeCell ref="C15:C16"/>
    <mergeCell ref="D15:D16"/>
    <mergeCell ref="E15:E16"/>
    <mergeCell ref="F15:F16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M16" sqref="M16:N16"/>
    </sheetView>
  </sheetViews>
  <sheetFormatPr defaultRowHeight="15.75"/>
  <cols>
    <col min="1" max="1" width="10.5" customWidth="1"/>
    <col min="6" max="6" width="7.875" customWidth="1"/>
    <col min="7" max="7" width="7.125" customWidth="1"/>
    <col min="11" max="11" width="8.25" customWidth="1"/>
    <col min="12" max="12" width="10.625" customWidth="1"/>
    <col min="13" max="13" width="7.25" customWidth="1"/>
  </cols>
  <sheetData>
    <row r="1" spans="1:14" ht="15.75" customHeight="1">
      <c r="E1" s="156"/>
      <c r="F1" s="156"/>
      <c r="G1" s="156"/>
      <c r="H1" s="156"/>
      <c r="I1" s="156"/>
      <c r="L1" s="394" t="s">
        <v>684</v>
      </c>
      <c r="M1" s="395"/>
      <c r="N1" s="395"/>
    </row>
    <row r="2" spans="1:14">
      <c r="E2" s="156"/>
      <c r="F2" s="156"/>
      <c r="G2" s="156"/>
      <c r="H2" s="156"/>
      <c r="I2" s="156"/>
      <c r="L2" s="395"/>
      <c r="M2" s="395"/>
      <c r="N2" s="395"/>
    </row>
    <row r="3" spans="1:14">
      <c r="E3" s="156"/>
      <c r="F3" s="156"/>
      <c r="G3" s="156"/>
      <c r="H3" s="156"/>
      <c r="I3" s="156"/>
      <c r="L3" s="395"/>
      <c r="M3" s="395"/>
      <c r="N3" s="395"/>
    </row>
    <row r="4" spans="1:14">
      <c r="L4" s="395"/>
      <c r="M4" s="395"/>
      <c r="N4" s="395"/>
    </row>
    <row r="5" spans="1:14">
      <c r="L5" s="395"/>
      <c r="M5" s="395"/>
      <c r="N5" s="395"/>
    </row>
    <row r="6" spans="1:14" ht="15.75" customHeight="1">
      <c r="A6" s="396" t="s">
        <v>667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14" ht="15.75" customHeight="1">
      <c r="A7" s="39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</row>
    <row r="8" spans="1:14" ht="15.75" customHeight="1">
      <c r="A8" s="397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</row>
    <row r="9" spans="1:14" ht="15.75" customHeight="1" thickBo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15.75" customHeight="1">
      <c r="A10" s="398" t="s">
        <v>361</v>
      </c>
      <c r="B10" s="401" t="s">
        <v>9</v>
      </c>
      <c r="C10" s="402"/>
      <c r="D10" s="402"/>
      <c r="E10" s="402"/>
      <c r="F10" s="402"/>
      <c r="G10" s="402"/>
      <c r="H10" s="403"/>
      <c r="I10" s="401" t="s">
        <v>53</v>
      </c>
      <c r="J10" s="402"/>
      <c r="K10" s="402"/>
      <c r="L10" s="402"/>
      <c r="M10" s="402"/>
      <c r="N10" s="403"/>
    </row>
    <row r="11" spans="1:14" ht="15.75" customHeight="1" thickBot="1">
      <c r="A11" s="399"/>
      <c r="B11" s="404"/>
      <c r="C11" s="405"/>
      <c r="D11" s="405"/>
      <c r="E11" s="405"/>
      <c r="F11" s="405"/>
      <c r="G11" s="405"/>
      <c r="H11" s="406"/>
      <c r="I11" s="407"/>
      <c r="J11" s="408"/>
      <c r="K11" s="408"/>
      <c r="L11" s="408"/>
      <c r="M11" s="408"/>
      <c r="N11" s="409"/>
    </row>
    <row r="12" spans="1:14" ht="16.5" thickBot="1">
      <c r="A12" s="400"/>
      <c r="B12" s="407"/>
      <c r="C12" s="408"/>
      <c r="D12" s="408"/>
      <c r="E12" s="408"/>
      <c r="F12" s="408"/>
      <c r="G12" s="408"/>
      <c r="H12" s="409"/>
      <c r="I12" s="373" t="s">
        <v>588</v>
      </c>
      <c r="J12" s="375"/>
      <c r="K12" s="373" t="s">
        <v>668</v>
      </c>
      <c r="L12" s="375"/>
      <c r="M12" s="373" t="s">
        <v>669</v>
      </c>
      <c r="N12" s="375"/>
    </row>
    <row r="13" spans="1:14" ht="16.5" thickBot="1">
      <c r="A13" s="160">
        <v>100</v>
      </c>
      <c r="B13" s="368" t="s">
        <v>362</v>
      </c>
      <c r="C13" s="369"/>
      <c r="D13" s="369"/>
      <c r="E13" s="369"/>
      <c r="F13" s="369"/>
      <c r="G13" s="369"/>
      <c r="H13" s="370"/>
      <c r="I13" s="371">
        <f>I14+I15+I18++I19+I16+I17</f>
        <v>6560001.9400000004</v>
      </c>
      <c r="J13" s="372"/>
      <c r="K13" s="371">
        <f>K14+K15+K18++K19+K16</f>
        <v>5685149.1299999999</v>
      </c>
      <c r="L13" s="372"/>
      <c r="M13" s="371">
        <f>M14+M15+M18++M19+M16</f>
        <v>5561863.21</v>
      </c>
      <c r="N13" s="372"/>
    </row>
    <row r="14" spans="1:14" ht="33" customHeight="1" thickBot="1">
      <c r="A14" s="158">
        <v>102</v>
      </c>
      <c r="B14" s="388" t="s">
        <v>369</v>
      </c>
      <c r="C14" s="389"/>
      <c r="D14" s="389"/>
      <c r="E14" s="389"/>
      <c r="F14" s="389"/>
      <c r="G14" s="389"/>
      <c r="H14" s="390"/>
      <c r="I14" s="376">
        <v>1223350</v>
      </c>
      <c r="J14" s="377"/>
      <c r="K14" s="376">
        <v>1223350</v>
      </c>
      <c r="L14" s="377"/>
      <c r="M14" s="376">
        <v>1223350</v>
      </c>
      <c r="N14" s="377"/>
    </row>
    <row r="15" spans="1:14" ht="49.5" customHeight="1" thickBot="1">
      <c r="A15" s="159">
        <v>104</v>
      </c>
      <c r="B15" s="391" t="s">
        <v>370</v>
      </c>
      <c r="C15" s="392"/>
      <c r="D15" s="392"/>
      <c r="E15" s="392"/>
      <c r="F15" s="392"/>
      <c r="G15" s="392"/>
      <c r="H15" s="393"/>
      <c r="I15" s="378">
        <v>4059927.26</v>
      </c>
      <c r="J15" s="379"/>
      <c r="K15" s="376">
        <v>3945007.26</v>
      </c>
      <c r="L15" s="377"/>
      <c r="M15" s="376">
        <v>3946513.21</v>
      </c>
      <c r="N15" s="377"/>
    </row>
    <row r="16" spans="1:14" ht="33.75" customHeight="1" thickBot="1">
      <c r="A16" s="159">
        <v>106</v>
      </c>
      <c r="B16" s="391" t="s">
        <v>589</v>
      </c>
      <c r="C16" s="392"/>
      <c r="D16" s="392"/>
      <c r="E16" s="392"/>
      <c r="F16" s="392"/>
      <c r="G16" s="392"/>
      <c r="H16" s="393"/>
      <c r="I16" s="376">
        <v>75791.87</v>
      </c>
      <c r="J16" s="377"/>
      <c r="K16" s="376">
        <v>75791.87</v>
      </c>
      <c r="L16" s="377"/>
      <c r="M16" s="376">
        <v>0</v>
      </c>
      <c r="N16" s="377"/>
    </row>
    <row r="17" spans="1:14" ht="16.5" thickBot="1">
      <c r="A17" s="159">
        <v>107</v>
      </c>
      <c r="B17" s="391" t="s">
        <v>508</v>
      </c>
      <c r="C17" s="392"/>
      <c r="D17" s="392"/>
      <c r="E17" s="392"/>
      <c r="F17" s="392"/>
      <c r="G17" s="392"/>
      <c r="H17" s="393"/>
      <c r="I17" s="376">
        <v>0</v>
      </c>
      <c r="J17" s="377"/>
      <c r="K17" s="376"/>
      <c r="L17" s="377"/>
      <c r="M17" s="376"/>
      <c r="N17" s="377"/>
    </row>
    <row r="18" spans="1:14" ht="16.5" thickBot="1">
      <c r="A18" s="158">
        <v>111</v>
      </c>
      <c r="B18" s="373" t="s">
        <v>371</v>
      </c>
      <c r="C18" s="374"/>
      <c r="D18" s="374"/>
      <c r="E18" s="374"/>
      <c r="F18" s="374"/>
      <c r="G18" s="374"/>
      <c r="H18" s="375"/>
      <c r="I18" s="376">
        <v>5000</v>
      </c>
      <c r="J18" s="377"/>
      <c r="K18" s="376">
        <v>5000</v>
      </c>
      <c r="L18" s="377"/>
      <c r="M18" s="376">
        <v>5000</v>
      </c>
      <c r="N18" s="377"/>
    </row>
    <row r="19" spans="1:14" ht="16.5" thickBot="1">
      <c r="A19" s="158">
        <v>113</v>
      </c>
      <c r="B19" s="373" t="s">
        <v>372</v>
      </c>
      <c r="C19" s="374"/>
      <c r="D19" s="374"/>
      <c r="E19" s="374"/>
      <c r="F19" s="374"/>
      <c r="G19" s="374"/>
      <c r="H19" s="375"/>
      <c r="I19" s="376">
        <v>1195932.81</v>
      </c>
      <c r="J19" s="377"/>
      <c r="K19" s="376">
        <v>436000</v>
      </c>
      <c r="L19" s="377"/>
      <c r="M19" s="376">
        <v>387000</v>
      </c>
      <c r="N19" s="377"/>
    </row>
    <row r="20" spans="1:14" ht="16.5" thickBot="1">
      <c r="A20" s="160">
        <v>200</v>
      </c>
      <c r="B20" s="368" t="s">
        <v>363</v>
      </c>
      <c r="C20" s="369"/>
      <c r="D20" s="369"/>
      <c r="E20" s="369"/>
      <c r="F20" s="369"/>
      <c r="G20" s="369"/>
      <c r="H20" s="370"/>
      <c r="I20" s="371">
        <f>I21</f>
        <v>288600</v>
      </c>
      <c r="J20" s="372"/>
      <c r="K20" s="371">
        <f>K21</f>
        <v>301500</v>
      </c>
      <c r="L20" s="372"/>
      <c r="M20" s="371">
        <f>M21</f>
        <v>312180</v>
      </c>
      <c r="N20" s="372"/>
    </row>
    <row r="21" spans="1:14" ht="40.5" customHeight="1" thickBot="1">
      <c r="A21" s="158">
        <v>203</v>
      </c>
      <c r="B21" s="373" t="s">
        <v>373</v>
      </c>
      <c r="C21" s="374"/>
      <c r="D21" s="374"/>
      <c r="E21" s="374"/>
      <c r="F21" s="374"/>
      <c r="G21" s="374"/>
      <c r="H21" s="375"/>
      <c r="I21" s="376">
        <v>288600</v>
      </c>
      <c r="J21" s="377"/>
      <c r="K21" s="376">
        <v>301500</v>
      </c>
      <c r="L21" s="377"/>
      <c r="M21" s="376">
        <v>312180</v>
      </c>
      <c r="N21" s="377"/>
    </row>
    <row r="22" spans="1:14" ht="16.5" thickBot="1">
      <c r="A22" s="160">
        <v>300</v>
      </c>
      <c r="B22" s="385" t="s">
        <v>364</v>
      </c>
      <c r="C22" s="386"/>
      <c r="D22" s="386"/>
      <c r="E22" s="386"/>
      <c r="F22" s="386"/>
      <c r="G22" s="386"/>
      <c r="H22" s="387"/>
      <c r="I22" s="371">
        <f>I23+I24</f>
        <v>94312</v>
      </c>
      <c r="J22" s="372"/>
      <c r="K22" s="371">
        <f>K23+K24</f>
        <v>94312</v>
      </c>
      <c r="L22" s="372"/>
      <c r="M22" s="371">
        <f>M23+M24</f>
        <v>94312</v>
      </c>
      <c r="N22" s="372"/>
    </row>
    <row r="23" spans="1:14" ht="16.5" thickBot="1">
      <c r="A23" s="158">
        <v>309</v>
      </c>
      <c r="B23" s="388" t="s">
        <v>374</v>
      </c>
      <c r="C23" s="389"/>
      <c r="D23" s="389"/>
      <c r="E23" s="389"/>
      <c r="F23" s="389"/>
      <c r="G23" s="389"/>
      <c r="H23" s="390"/>
      <c r="I23" s="376">
        <v>25200</v>
      </c>
      <c r="J23" s="377"/>
      <c r="K23" s="376">
        <v>25200</v>
      </c>
      <c r="L23" s="377"/>
      <c r="M23" s="376">
        <v>25200</v>
      </c>
      <c r="N23" s="377"/>
    </row>
    <row r="24" spans="1:14" ht="16.5" thickBot="1">
      <c r="A24" s="158">
        <v>310</v>
      </c>
      <c r="B24" s="373" t="s">
        <v>376</v>
      </c>
      <c r="C24" s="374"/>
      <c r="D24" s="374"/>
      <c r="E24" s="374"/>
      <c r="F24" s="374"/>
      <c r="G24" s="374"/>
      <c r="H24" s="375"/>
      <c r="I24" s="378">
        <v>69112</v>
      </c>
      <c r="J24" s="379"/>
      <c r="K24" s="376">
        <v>69112</v>
      </c>
      <c r="L24" s="377"/>
      <c r="M24" s="376">
        <v>69112</v>
      </c>
      <c r="N24" s="377"/>
    </row>
    <row r="25" spans="1:14" ht="16.5" thickBot="1">
      <c r="A25" s="161">
        <v>400</v>
      </c>
      <c r="B25" s="368" t="s">
        <v>365</v>
      </c>
      <c r="C25" s="369"/>
      <c r="D25" s="369"/>
      <c r="E25" s="369"/>
      <c r="F25" s="369"/>
      <c r="G25" s="369"/>
      <c r="H25" s="370"/>
      <c r="I25" s="371">
        <f>I26</f>
        <v>6311905.21</v>
      </c>
      <c r="J25" s="372"/>
      <c r="K25" s="371">
        <f>K26</f>
        <v>1950000</v>
      </c>
      <c r="L25" s="372"/>
      <c r="M25" s="371">
        <f>M26</f>
        <v>2000000</v>
      </c>
      <c r="N25" s="372"/>
    </row>
    <row r="26" spans="1:14" ht="16.5" thickBot="1">
      <c r="A26" s="158">
        <v>409</v>
      </c>
      <c r="B26" s="373" t="s">
        <v>375</v>
      </c>
      <c r="C26" s="374"/>
      <c r="D26" s="374"/>
      <c r="E26" s="374"/>
      <c r="F26" s="374"/>
      <c r="G26" s="374"/>
      <c r="H26" s="375"/>
      <c r="I26" s="378">
        <v>6311905.21</v>
      </c>
      <c r="J26" s="379"/>
      <c r="K26" s="376">
        <v>1950000</v>
      </c>
      <c r="L26" s="377"/>
      <c r="M26" s="376">
        <v>2000000</v>
      </c>
      <c r="N26" s="377"/>
    </row>
    <row r="27" spans="1:14" ht="16.5" thickBot="1">
      <c r="A27" s="160">
        <v>500</v>
      </c>
      <c r="B27" s="368" t="s">
        <v>366</v>
      </c>
      <c r="C27" s="369"/>
      <c r="D27" s="369"/>
      <c r="E27" s="369"/>
      <c r="F27" s="369"/>
      <c r="G27" s="369"/>
      <c r="H27" s="370"/>
      <c r="I27" s="371">
        <f>I28+I29+I30+I31</f>
        <v>8639579.8200000003</v>
      </c>
      <c r="J27" s="372"/>
      <c r="K27" s="371">
        <f>K28+K29+K30+K31</f>
        <v>3676314.14</v>
      </c>
      <c r="L27" s="372"/>
      <c r="M27" s="371">
        <f>M28+M29+M30+M31</f>
        <v>3460489</v>
      </c>
      <c r="N27" s="372"/>
    </row>
    <row r="28" spans="1:14" ht="16.5" thickBot="1">
      <c r="A28" s="159">
        <v>501</v>
      </c>
      <c r="B28" s="373" t="s">
        <v>377</v>
      </c>
      <c r="C28" s="374"/>
      <c r="D28" s="374"/>
      <c r="E28" s="374"/>
      <c r="F28" s="374"/>
      <c r="G28" s="374"/>
      <c r="H28" s="375"/>
      <c r="I28" s="378">
        <v>778968</v>
      </c>
      <c r="J28" s="379"/>
      <c r="K28" s="378">
        <v>500000</v>
      </c>
      <c r="L28" s="379"/>
      <c r="M28" s="378">
        <v>505000</v>
      </c>
      <c r="N28" s="379"/>
    </row>
    <row r="29" spans="1:14" ht="16.5" thickBot="1">
      <c r="A29" s="158">
        <v>502</v>
      </c>
      <c r="B29" s="373" t="s">
        <v>378</v>
      </c>
      <c r="C29" s="374"/>
      <c r="D29" s="374"/>
      <c r="E29" s="374"/>
      <c r="F29" s="374"/>
      <c r="G29" s="374"/>
      <c r="H29" s="375"/>
      <c r="I29" s="376">
        <v>119684.75</v>
      </c>
      <c r="J29" s="377"/>
      <c r="K29" s="376">
        <v>5000</v>
      </c>
      <c r="L29" s="377"/>
      <c r="M29" s="376">
        <v>5000</v>
      </c>
      <c r="N29" s="377"/>
    </row>
    <row r="30" spans="1:14" ht="16.5" thickBot="1">
      <c r="A30" s="159">
        <v>503</v>
      </c>
      <c r="B30" s="373" t="s">
        <v>379</v>
      </c>
      <c r="C30" s="374"/>
      <c r="D30" s="374"/>
      <c r="E30" s="374"/>
      <c r="F30" s="374"/>
      <c r="G30" s="374"/>
      <c r="H30" s="375"/>
      <c r="I30" s="378">
        <v>6913504.5700000003</v>
      </c>
      <c r="J30" s="379"/>
      <c r="K30" s="376">
        <v>2411825.14</v>
      </c>
      <c r="L30" s="377"/>
      <c r="M30" s="376">
        <v>2190000</v>
      </c>
      <c r="N30" s="377"/>
    </row>
    <row r="31" spans="1:14" ht="16.5" thickBot="1">
      <c r="A31" s="159">
        <v>505</v>
      </c>
      <c r="B31" s="373" t="s">
        <v>552</v>
      </c>
      <c r="C31" s="374"/>
      <c r="D31" s="374"/>
      <c r="E31" s="374"/>
      <c r="F31" s="374"/>
      <c r="G31" s="374"/>
      <c r="H31" s="375"/>
      <c r="I31" s="376">
        <v>827422.5</v>
      </c>
      <c r="J31" s="377"/>
      <c r="K31" s="376">
        <v>759489</v>
      </c>
      <c r="L31" s="377"/>
      <c r="M31" s="376">
        <v>760489</v>
      </c>
      <c r="N31" s="377"/>
    </row>
    <row r="32" spans="1:14" ht="16.5" thickBot="1">
      <c r="A32" s="160">
        <v>800</v>
      </c>
      <c r="B32" s="368" t="s">
        <v>367</v>
      </c>
      <c r="C32" s="369"/>
      <c r="D32" s="369"/>
      <c r="E32" s="369"/>
      <c r="F32" s="369"/>
      <c r="G32" s="369"/>
      <c r="H32" s="370"/>
      <c r="I32" s="371">
        <f>I33</f>
        <v>5348242.0599999996</v>
      </c>
      <c r="J32" s="372"/>
      <c r="K32" s="371">
        <f>K33</f>
        <v>3312852.73</v>
      </c>
      <c r="L32" s="372"/>
      <c r="M32" s="371">
        <f>M33</f>
        <v>3409426.79</v>
      </c>
      <c r="N32" s="372"/>
    </row>
    <row r="33" spans="1:14" ht="16.5" thickBot="1">
      <c r="A33" s="158">
        <v>801</v>
      </c>
      <c r="B33" s="373" t="s">
        <v>380</v>
      </c>
      <c r="C33" s="374"/>
      <c r="D33" s="374"/>
      <c r="E33" s="374"/>
      <c r="F33" s="374"/>
      <c r="G33" s="374"/>
      <c r="H33" s="375"/>
      <c r="I33" s="378">
        <v>5348242.0599999996</v>
      </c>
      <c r="J33" s="379"/>
      <c r="K33" s="376">
        <v>3312852.73</v>
      </c>
      <c r="L33" s="377"/>
      <c r="M33" s="376">
        <v>3409426.79</v>
      </c>
      <c r="N33" s="377"/>
    </row>
    <row r="34" spans="1:14" ht="16.5" thickBot="1">
      <c r="A34" s="161">
        <v>1000</v>
      </c>
      <c r="B34" s="368" t="s">
        <v>368</v>
      </c>
      <c r="C34" s="369"/>
      <c r="D34" s="369"/>
      <c r="E34" s="369"/>
      <c r="F34" s="369"/>
      <c r="G34" s="369"/>
      <c r="H34" s="370"/>
      <c r="I34" s="371">
        <f>I35</f>
        <v>216663</v>
      </c>
      <c r="J34" s="372"/>
      <c r="K34" s="371">
        <f>K35</f>
        <v>211080</v>
      </c>
      <c r="L34" s="372"/>
      <c r="M34" s="371">
        <f>M35</f>
        <v>221080</v>
      </c>
      <c r="N34" s="372"/>
    </row>
    <row r="35" spans="1:14" ht="16.5" thickBot="1">
      <c r="A35" s="158">
        <v>1001</v>
      </c>
      <c r="B35" s="373" t="s">
        <v>381</v>
      </c>
      <c r="C35" s="374"/>
      <c r="D35" s="374"/>
      <c r="E35" s="374"/>
      <c r="F35" s="374"/>
      <c r="G35" s="374"/>
      <c r="H35" s="375"/>
      <c r="I35" s="376">
        <v>216663</v>
      </c>
      <c r="J35" s="377"/>
      <c r="K35" s="376">
        <v>211080</v>
      </c>
      <c r="L35" s="377"/>
      <c r="M35" s="376">
        <v>221080</v>
      </c>
      <c r="N35" s="377"/>
    </row>
    <row r="36" spans="1:14" ht="16.5" thickBot="1">
      <c r="A36" s="380" t="s">
        <v>39</v>
      </c>
      <c r="B36" s="381"/>
      <c r="C36" s="381"/>
      <c r="D36" s="381"/>
      <c r="E36" s="381"/>
      <c r="F36" s="381"/>
      <c r="G36" s="381"/>
      <c r="H36" s="382"/>
      <c r="I36" s="383">
        <f>I13+I20+I22+I25+I27+I32+I34</f>
        <v>27459304.029999997</v>
      </c>
      <c r="J36" s="384"/>
      <c r="K36" s="383">
        <f>K13+K20+K22+K25+K27+K32+K34</f>
        <v>15231208</v>
      </c>
      <c r="L36" s="384"/>
      <c r="M36" s="383">
        <f>M13+M20+M22+M25+M27+M32+M34</f>
        <v>15059351</v>
      </c>
      <c r="N36" s="384"/>
    </row>
  </sheetData>
  <mergeCells count="104">
    <mergeCell ref="B14:H14"/>
    <mergeCell ref="I14:J14"/>
    <mergeCell ref="K14:L14"/>
    <mergeCell ref="M14:N14"/>
    <mergeCell ref="L1:N5"/>
    <mergeCell ref="A6:N8"/>
    <mergeCell ref="A10:A12"/>
    <mergeCell ref="B10:H12"/>
    <mergeCell ref="I10:N11"/>
    <mergeCell ref="I12:J12"/>
    <mergeCell ref="K12:L12"/>
    <mergeCell ref="M12:N12"/>
    <mergeCell ref="B13:H13"/>
    <mergeCell ref="I13:J13"/>
    <mergeCell ref="K13:L13"/>
    <mergeCell ref="M13:N13"/>
    <mergeCell ref="B19:H19"/>
    <mergeCell ref="I19:J19"/>
    <mergeCell ref="B20:H20"/>
    <mergeCell ref="I20:J20"/>
    <mergeCell ref="K20:L20"/>
    <mergeCell ref="M20:N20"/>
    <mergeCell ref="K19:L19"/>
    <mergeCell ref="M19:N19"/>
    <mergeCell ref="B15:H15"/>
    <mergeCell ref="I15:J15"/>
    <mergeCell ref="K15:L15"/>
    <mergeCell ref="M15:N15"/>
    <mergeCell ref="B17:H17"/>
    <mergeCell ref="I17:J17"/>
    <mergeCell ref="K17:L17"/>
    <mergeCell ref="M17:N17"/>
    <mergeCell ref="B18:H18"/>
    <mergeCell ref="I18:J18"/>
    <mergeCell ref="K18:L18"/>
    <mergeCell ref="M18:N18"/>
    <mergeCell ref="B16:H16"/>
    <mergeCell ref="I16:J16"/>
    <mergeCell ref="K16:L16"/>
    <mergeCell ref="M16:N16"/>
    <mergeCell ref="B25:H25"/>
    <mergeCell ref="I25:J25"/>
    <mergeCell ref="K25:L25"/>
    <mergeCell ref="M25:N25"/>
    <mergeCell ref="B26:H26"/>
    <mergeCell ref="I26:J26"/>
    <mergeCell ref="K26:L26"/>
    <mergeCell ref="M26:N26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A36:H36"/>
    <mergeCell ref="I36:J36"/>
    <mergeCell ref="K36:L36"/>
    <mergeCell ref="M36:N36"/>
    <mergeCell ref="B32:H32"/>
    <mergeCell ref="I32:J32"/>
    <mergeCell ref="K32:L32"/>
    <mergeCell ref="M32:N32"/>
    <mergeCell ref="B33:H33"/>
    <mergeCell ref="I33:J33"/>
    <mergeCell ref="K33:L33"/>
    <mergeCell ref="M33:N33"/>
    <mergeCell ref="B35:H35"/>
    <mergeCell ref="I35:J35"/>
    <mergeCell ref="K34:L34"/>
    <mergeCell ref="M34:N34"/>
    <mergeCell ref="B27:H27"/>
    <mergeCell ref="I27:J27"/>
    <mergeCell ref="K27:L27"/>
    <mergeCell ref="M27:N27"/>
    <mergeCell ref="B31:H31"/>
    <mergeCell ref="I31:J31"/>
    <mergeCell ref="K31:L31"/>
    <mergeCell ref="M31:N31"/>
    <mergeCell ref="K35:L35"/>
    <mergeCell ref="M35:N35"/>
    <mergeCell ref="B34:H34"/>
    <mergeCell ref="I34:J34"/>
    <mergeCell ref="B29:H29"/>
    <mergeCell ref="I29:J29"/>
    <mergeCell ref="K29:L29"/>
    <mergeCell ref="M29:N29"/>
    <mergeCell ref="B30:H30"/>
    <mergeCell ref="I30:J30"/>
    <mergeCell ref="K30:L30"/>
    <mergeCell ref="M30:N30"/>
    <mergeCell ref="B28:H28"/>
    <mergeCell ref="I28:J28"/>
    <mergeCell ref="K28:L28"/>
    <mergeCell ref="M28:N2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 УДАЛИТЬ</vt:lpstr>
      <vt:lpstr>Приложение 10</vt:lpstr>
      <vt:lpstr>Приложение 11</vt:lpstr>
      <vt:lpstr>Лист2</vt:lpstr>
      <vt:lpstr>Лист1</vt:lpstr>
      <vt:lpstr>'Приложение 5'!OLE_LINK1</vt:lpstr>
      <vt:lpstr>'Приложение 6'!OLE_LINK1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Elena</cp:lastModifiedBy>
  <cp:lastPrinted>2022-12-25T08:02:15Z</cp:lastPrinted>
  <dcterms:created xsi:type="dcterms:W3CDTF">2014-11-10T05:52:58Z</dcterms:created>
  <dcterms:modified xsi:type="dcterms:W3CDTF">2022-12-25T08:22:47Z</dcterms:modified>
</cp:coreProperties>
</file>